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sstanger/Desktop/"/>
    </mc:Choice>
  </mc:AlternateContent>
  <xr:revisionPtr revIDLastSave="0" documentId="13_ncr:1_{457EC195-DC3A-3945-BBCD-4C611BCAAD28}" xr6:coauthVersionLast="47" xr6:coauthVersionMax="47" xr10:uidLastSave="{00000000-0000-0000-0000-000000000000}"/>
  <bookViews>
    <workbookView xWindow="29700" yWindow="980" windowWidth="28800" windowHeight="15720" xr2:uid="{5755C25D-CB94-3845-8C16-33C90701F45A}"/>
  </bookViews>
  <sheets>
    <sheet name="Instructions" sheetId="9" r:id="rId1"/>
    <sheet name="Matrix Summary" sheetId="2" r:id="rId2"/>
    <sheet name="v2 features, Q2 2025" sheetId="19" r:id="rId3"/>
    <sheet name="Data" sheetId="7" state="hidden" r:id="rId4"/>
  </sheets>
  <definedNames>
    <definedName name="_xlnm.Print_Area" localSheetId="1">'Matrix Summary'!$B$2:$X$92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4" i="2" l="1"/>
  <c r="T97" i="2"/>
  <c r="T96" i="2"/>
  <c r="T92" i="2"/>
  <c r="T91" i="2"/>
  <c r="P45" i="2" l="1"/>
  <c r="P44" i="2"/>
  <c r="P43" i="2"/>
  <c r="P42" i="2"/>
  <c r="P41" i="2"/>
  <c r="P40" i="2"/>
  <c r="P39" i="2"/>
  <c r="P38" i="2"/>
  <c r="P37" i="2"/>
  <c r="P36" i="2"/>
  <c r="P35" i="2"/>
  <c r="P34" i="2"/>
  <c r="P33" i="2"/>
  <c r="P32" i="2"/>
  <c r="P31" i="2"/>
  <c r="P62" i="2"/>
  <c r="P61" i="2"/>
  <c r="P60" i="2"/>
  <c r="P59" i="2"/>
  <c r="P58" i="2"/>
  <c r="P57" i="2"/>
  <c r="P56" i="2"/>
  <c r="P55" i="2"/>
  <c r="P54" i="2"/>
  <c r="P53" i="2"/>
  <c r="P52" i="2"/>
  <c r="P51" i="2"/>
  <c r="P50" i="2"/>
  <c r="P49" i="2"/>
  <c r="P93" i="2"/>
  <c r="P92" i="2"/>
  <c r="P91" i="2"/>
  <c r="P90" i="2"/>
  <c r="P89" i="2"/>
  <c r="P88" i="2"/>
  <c r="P87" i="2"/>
  <c r="P86" i="2"/>
  <c r="P85" i="2"/>
  <c r="P84" i="2"/>
  <c r="P83" i="2"/>
  <c r="P82" i="2"/>
  <c r="P81" i="2"/>
  <c r="P80" i="2"/>
  <c r="P79" i="2"/>
  <c r="P78" i="2"/>
  <c r="P77" i="2"/>
  <c r="P76" i="2"/>
  <c r="P75" i="2"/>
  <c r="P74" i="2"/>
  <c r="P73" i="2"/>
  <c r="P72" i="2"/>
  <c r="P71" i="2"/>
  <c r="P70" i="2"/>
  <c r="P69" i="2"/>
  <c r="P68" i="2"/>
  <c r="P67" i="2"/>
  <c r="H91" i="2"/>
  <c r="H90" i="2"/>
  <c r="H89" i="2"/>
  <c r="H88" i="2"/>
  <c r="H87" i="2"/>
  <c r="H86" i="2"/>
  <c r="H85" i="2"/>
  <c r="H84" i="2"/>
  <c r="H83" i="2"/>
  <c r="H82" i="2"/>
  <c r="H81" i="2"/>
  <c r="H80" i="2"/>
  <c r="H76" i="2"/>
  <c r="H75" i="2"/>
  <c r="H74" i="2"/>
  <c r="H73" i="2"/>
  <c r="H72" i="2"/>
  <c r="H71" i="2"/>
  <c r="H70" i="2"/>
  <c r="H69" i="2"/>
  <c r="H68" i="2"/>
  <c r="H67" i="2"/>
  <c r="H66" i="2"/>
  <c r="H65" i="2"/>
  <c r="H64" i="2"/>
  <c r="H63" i="2"/>
  <c r="H62" i="2"/>
  <c r="H61" i="2"/>
  <c r="H60" i="2"/>
  <c r="H59" i="2"/>
  <c r="H58" i="2"/>
  <c r="H57" i="2"/>
  <c r="H52" i="2"/>
  <c r="H51" i="2"/>
  <c r="H50" i="2"/>
  <c r="H49" i="2"/>
  <c r="H48" i="2"/>
  <c r="H47" i="2"/>
  <c r="H46" i="2"/>
  <c r="H45" i="2"/>
  <c r="H44" i="2"/>
  <c r="H43" i="2"/>
  <c r="H42" i="2"/>
  <c r="H41" i="2"/>
  <c r="H40" i="2"/>
  <c r="H39" i="2"/>
  <c r="H38" i="2"/>
  <c r="H37" i="2"/>
  <c r="H36" i="2"/>
  <c r="H31" i="2"/>
  <c r="H30" i="2"/>
  <c r="H29" i="2"/>
  <c r="H28" i="2"/>
  <c r="H27" i="2"/>
  <c r="H26" i="2"/>
  <c r="H25" i="2"/>
  <c r="H24" i="2"/>
  <c r="H23" i="2"/>
  <c r="X86" i="2"/>
  <c r="X85" i="2"/>
  <c r="X84" i="2"/>
  <c r="X83" i="2"/>
  <c r="X82" i="2"/>
  <c r="X81" i="2"/>
  <c r="X80" i="2"/>
  <c r="X79" i="2"/>
  <c r="X78"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5" i="2"/>
  <c r="X24" i="2"/>
  <c r="X23" i="2"/>
  <c r="X22" i="2"/>
  <c r="X21" i="2"/>
  <c r="X20" i="2"/>
  <c r="X19" i="2"/>
  <c r="X18" i="2"/>
  <c r="X17" i="2"/>
  <c r="X16" i="2"/>
  <c r="X15" i="2"/>
  <c r="X14" i="2"/>
  <c r="X13" i="2"/>
  <c r="X12" i="2"/>
  <c r="X11" i="2"/>
  <c r="X10" i="2"/>
  <c r="X9" i="2"/>
  <c r="X8" i="2"/>
  <c r="X7" i="2"/>
  <c r="X6" i="2"/>
  <c r="P7" i="2"/>
  <c r="P8" i="2"/>
  <c r="P9" i="2"/>
  <c r="P10" i="2"/>
  <c r="P11" i="2"/>
  <c r="P12" i="2"/>
  <c r="P13" i="2"/>
  <c r="P14" i="2"/>
  <c r="P15" i="2"/>
  <c r="P16" i="2"/>
  <c r="P17" i="2"/>
  <c r="P18" i="2"/>
  <c r="P19" i="2"/>
  <c r="P20" i="2"/>
  <c r="P21" i="2"/>
  <c r="P22" i="2"/>
  <c r="P23" i="2"/>
  <c r="P24" i="2"/>
  <c r="P25" i="2"/>
  <c r="P26" i="2"/>
  <c r="P27" i="2"/>
  <c r="P6" i="2"/>
  <c r="H22" i="2"/>
  <c r="H21" i="2"/>
  <c r="H20" i="2"/>
  <c r="H19" i="2"/>
  <c r="H18" i="2"/>
  <c r="H17" i="2"/>
  <c r="H16" i="2"/>
  <c r="H15" i="2"/>
  <c r="H14" i="2"/>
  <c r="H13" i="2"/>
  <c r="H12" i="2"/>
  <c r="H11" i="2"/>
  <c r="H10" i="2"/>
  <c r="H9" i="2"/>
  <c r="H8" i="2"/>
  <c r="H7" i="2"/>
  <c r="H6" i="2"/>
  <c r="T95" i="2"/>
  <c r="W73" i="2" l="1"/>
  <c r="W74" i="2"/>
  <c r="W72" i="2"/>
  <c r="W58" i="2"/>
  <c r="W59" i="2"/>
  <c r="O91" i="2"/>
  <c r="O92" i="2"/>
  <c r="O93" i="2"/>
  <c r="G30" i="2"/>
  <c r="H235" i="7"/>
  <c r="H236" i="7"/>
  <c r="H237" i="7"/>
  <c r="T90" i="2" l="1"/>
  <c r="X27" i="2"/>
  <c r="H230" i="7"/>
  <c r="H231" i="7"/>
  <c r="H232" i="7"/>
  <c r="H233" i="7"/>
  <c r="H234" i="7"/>
  <c r="H229" i="7"/>
  <c r="W70" i="2"/>
  <c r="W71" i="2"/>
  <c r="W68" i="2"/>
  <c r="W69" i="2"/>
  <c r="W67" i="2"/>
  <c r="H225" i="7"/>
  <c r="H226" i="7"/>
  <c r="H227" i="7"/>
  <c r="H228" i="7"/>
  <c r="G70" i="2"/>
  <c r="X76" i="2" l="1"/>
  <c r="X4" i="2"/>
  <c r="P65" i="2"/>
  <c r="P47" i="2"/>
  <c r="P29" i="2"/>
  <c r="P4" i="2"/>
  <c r="H78" i="2"/>
  <c r="H55" i="2"/>
  <c r="H34" i="2"/>
  <c r="H4" i="2"/>
  <c r="W80" i="2"/>
  <c r="W81" i="2"/>
  <c r="W82" i="2"/>
  <c r="W83" i="2"/>
  <c r="W84" i="2"/>
  <c r="W85" i="2"/>
  <c r="W86" i="2"/>
  <c r="W78" i="2"/>
  <c r="W79" i="2"/>
  <c r="H224" i="7"/>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60" i="2"/>
  <c r="W61" i="2"/>
  <c r="W62" i="2"/>
  <c r="W63" i="2"/>
  <c r="W64" i="2"/>
  <c r="W65" i="2"/>
  <c r="W66" i="2"/>
  <c r="W29" i="2"/>
  <c r="W7" i="2"/>
  <c r="W8" i="2"/>
  <c r="W9" i="2"/>
  <c r="W10" i="2"/>
  <c r="W11" i="2"/>
  <c r="W12" i="2"/>
  <c r="W13" i="2"/>
  <c r="W14" i="2"/>
  <c r="W15" i="2"/>
  <c r="W16" i="2"/>
  <c r="W17" i="2"/>
  <c r="W18" i="2"/>
  <c r="W19" i="2"/>
  <c r="W20" i="2"/>
  <c r="W21" i="2"/>
  <c r="W22" i="2"/>
  <c r="W23" i="2"/>
  <c r="W24" i="2"/>
  <c r="W25" i="2"/>
  <c r="W6" i="2"/>
  <c r="O68" i="2"/>
  <c r="O69" i="2"/>
  <c r="O70" i="2"/>
  <c r="O71" i="2"/>
  <c r="O72" i="2"/>
  <c r="O73" i="2"/>
  <c r="O74" i="2"/>
  <c r="O75" i="2"/>
  <c r="O76" i="2"/>
  <c r="O77" i="2"/>
  <c r="O78" i="2"/>
  <c r="O79" i="2"/>
  <c r="O80" i="2"/>
  <c r="O81" i="2"/>
  <c r="O82" i="2"/>
  <c r="O83" i="2"/>
  <c r="O84" i="2"/>
  <c r="O85" i="2"/>
  <c r="O86" i="2"/>
  <c r="O87" i="2"/>
  <c r="O88" i="2"/>
  <c r="O89" i="2"/>
  <c r="O90" i="2"/>
  <c r="O67" i="2"/>
  <c r="O50" i="2"/>
  <c r="O51" i="2"/>
  <c r="O52" i="2"/>
  <c r="O53" i="2"/>
  <c r="O54" i="2"/>
  <c r="O55" i="2"/>
  <c r="O56" i="2"/>
  <c r="O57" i="2"/>
  <c r="O58" i="2"/>
  <c r="O59" i="2"/>
  <c r="O60" i="2"/>
  <c r="O61" i="2"/>
  <c r="O62" i="2"/>
  <c r="O49" i="2"/>
  <c r="O32" i="2"/>
  <c r="O33" i="2"/>
  <c r="O34" i="2"/>
  <c r="O35" i="2"/>
  <c r="O36" i="2"/>
  <c r="O37" i="2"/>
  <c r="O38" i="2"/>
  <c r="O39" i="2"/>
  <c r="O40" i="2"/>
  <c r="O41" i="2"/>
  <c r="O42" i="2"/>
  <c r="O43" i="2"/>
  <c r="O44" i="2"/>
  <c r="O45" i="2"/>
  <c r="O7" i="2"/>
  <c r="O8" i="2"/>
  <c r="O9" i="2"/>
  <c r="O10" i="2"/>
  <c r="O11" i="2"/>
  <c r="O12" i="2"/>
  <c r="O13" i="2"/>
  <c r="O14" i="2"/>
  <c r="O15" i="2"/>
  <c r="O16" i="2"/>
  <c r="O17" i="2"/>
  <c r="O18" i="2"/>
  <c r="O19" i="2"/>
  <c r="O20" i="2"/>
  <c r="O21" i="2"/>
  <c r="O22" i="2"/>
  <c r="O23" i="2"/>
  <c r="O24" i="2"/>
  <c r="O25" i="2"/>
  <c r="O26" i="2"/>
  <c r="O27" i="2"/>
  <c r="G81" i="2"/>
  <c r="G82" i="2"/>
  <c r="G83" i="2"/>
  <c r="G84" i="2"/>
  <c r="G85" i="2"/>
  <c r="G86" i="2"/>
  <c r="G87" i="2"/>
  <c r="G88" i="2"/>
  <c r="G89" i="2"/>
  <c r="G90" i="2"/>
  <c r="G91" i="2"/>
  <c r="G52" i="2"/>
  <c r="O31" i="2"/>
  <c r="O6" i="2"/>
  <c r="G80" i="2"/>
  <c r="G58" i="2"/>
  <c r="G59" i="2"/>
  <c r="G60" i="2"/>
  <c r="G61" i="2"/>
  <c r="G62" i="2"/>
  <c r="G63" i="2"/>
  <c r="G64" i="2"/>
  <c r="G65" i="2"/>
  <c r="G66" i="2"/>
  <c r="G67" i="2"/>
  <c r="G68" i="2"/>
  <c r="G69" i="2"/>
  <c r="G71" i="2"/>
  <c r="G72" i="2"/>
  <c r="G73" i="2"/>
  <c r="G74" i="2"/>
  <c r="G75" i="2"/>
  <c r="G57" i="2"/>
  <c r="G37" i="2"/>
  <c r="G38" i="2"/>
  <c r="G39" i="2"/>
  <c r="G40" i="2"/>
  <c r="G41" i="2"/>
  <c r="G42" i="2"/>
  <c r="G43" i="2"/>
  <c r="G44" i="2"/>
  <c r="G45" i="2"/>
  <c r="G46" i="2"/>
  <c r="G47" i="2"/>
  <c r="G48" i="2"/>
  <c r="G49" i="2"/>
  <c r="G50" i="2"/>
  <c r="G51" i="2"/>
  <c r="G36" i="2"/>
  <c r="G7" i="2"/>
  <c r="G8" i="2"/>
  <c r="G9" i="2"/>
  <c r="G10" i="2"/>
  <c r="G11" i="2"/>
  <c r="G12" i="2"/>
  <c r="G13" i="2"/>
  <c r="G14" i="2"/>
  <c r="G15" i="2"/>
  <c r="G16" i="2"/>
  <c r="G17" i="2"/>
  <c r="G18" i="2"/>
  <c r="G19" i="2"/>
  <c r="G20" i="2"/>
  <c r="G21" i="2"/>
  <c r="G22" i="2"/>
  <c r="G23" i="2"/>
  <c r="G24" i="2"/>
  <c r="G25" i="2"/>
  <c r="G26" i="2"/>
  <c r="G27" i="2"/>
  <c r="G28" i="2"/>
  <c r="G29" i="2"/>
  <c r="G31" i="2"/>
  <c r="G6" i="2"/>
  <c r="H208" i="7"/>
  <c r="H209" i="7"/>
  <c r="H210" i="7"/>
  <c r="H211" i="7"/>
  <c r="H212" i="7"/>
  <c r="H213" i="7"/>
  <c r="H214" i="7"/>
  <c r="H215" i="7"/>
  <c r="H216" i="7"/>
  <c r="H217" i="7"/>
  <c r="H218" i="7"/>
  <c r="U73" i="2" s="1"/>
  <c r="H219" i="7"/>
  <c r="U74" i="2" s="1"/>
  <c r="H220" i="7"/>
  <c r="U83" i="2" s="1"/>
  <c r="H221" i="7"/>
  <c r="U84" i="2" s="1"/>
  <c r="H222" i="7"/>
  <c r="U85" i="2" s="1"/>
  <c r="H223" i="7"/>
  <c r="U86" i="2" s="1"/>
  <c r="U72" i="2" l="1"/>
  <c r="U71" i="2"/>
  <c r="U70" i="2"/>
  <c r="U69" i="2"/>
  <c r="H207" i="7"/>
  <c r="U68" i="2" s="1"/>
  <c r="W105" i="2" l="1"/>
  <c r="H201" i="7"/>
  <c r="U62" i="2" s="1"/>
  <c r="V91" i="2" l="1"/>
  <c r="H119" i="7" l="1"/>
  <c r="H110" i="7"/>
  <c r="H2"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1" i="7"/>
  <c r="H112" i="7"/>
  <c r="H113" i="7"/>
  <c r="H114" i="7"/>
  <c r="H115" i="7"/>
  <c r="H116" i="7"/>
  <c r="H117" i="7"/>
  <c r="H118"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M91" i="2" s="1"/>
  <c r="H152" i="7"/>
  <c r="M92" i="2" s="1"/>
  <c r="H153" i="7"/>
  <c r="M93" i="2" s="1"/>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2" i="7"/>
  <c r="U63" i="2" s="1"/>
  <c r="H203" i="7"/>
  <c r="H204" i="7"/>
  <c r="H205" i="7"/>
  <c r="U66" i="2" s="1"/>
  <c r="H206" i="7"/>
  <c r="U67" i="2" s="1"/>
  <c r="U56" i="2" l="1"/>
  <c r="E30" i="2"/>
  <c r="E6" i="2"/>
  <c r="U65" i="2"/>
  <c r="U59" i="2"/>
  <c r="U64" i="2"/>
  <c r="U58" i="2"/>
  <c r="E75" i="2"/>
  <c r="E52" i="2"/>
  <c r="M40" i="2"/>
  <c r="U54" i="2"/>
  <c r="U48" i="2"/>
  <c r="U49" i="2"/>
  <c r="U41" i="2"/>
  <c r="U40" i="2"/>
  <c r="U22" i="2"/>
  <c r="U47" i="2"/>
  <c r="U14" i="2"/>
  <c r="U57" i="2"/>
  <c r="U60" i="2"/>
  <c r="M76" i="2"/>
  <c r="M68" i="2"/>
  <c r="U21" i="2"/>
  <c r="U13" i="2"/>
  <c r="M90" i="2"/>
  <c r="M82" i="2"/>
  <c r="U50" i="2"/>
  <c r="M43" i="2"/>
  <c r="U6" i="2"/>
  <c r="M34" i="2"/>
  <c r="M89" i="2"/>
  <c r="M75" i="2"/>
  <c r="M41" i="2"/>
  <c r="M81" i="2"/>
  <c r="M35" i="2"/>
  <c r="M74" i="2"/>
  <c r="U20" i="2"/>
  <c r="U12" i="2"/>
  <c r="M42" i="2"/>
  <c r="M33" i="2"/>
  <c r="M73" i="2"/>
  <c r="U55" i="2"/>
  <c r="M37" i="2"/>
  <c r="U52" i="2"/>
  <c r="U44" i="2"/>
  <c r="U25" i="2"/>
  <c r="U17" i="2"/>
  <c r="U9" i="2"/>
  <c r="M86" i="2"/>
  <c r="M78" i="2"/>
  <c r="M70" i="2"/>
  <c r="U61" i="2"/>
  <c r="U51" i="2"/>
  <c r="U24" i="2"/>
  <c r="U16" i="2"/>
  <c r="U8" i="2"/>
  <c r="M85" i="2"/>
  <c r="M77" i="2"/>
  <c r="M69" i="2"/>
  <c r="M45" i="2"/>
  <c r="M36" i="2"/>
  <c r="U42" i="2"/>
  <c r="U23" i="2"/>
  <c r="U15" i="2"/>
  <c r="U7" i="2"/>
  <c r="M84" i="2"/>
  <c r="M83" i="2"/>
  <c r="M62" i="2"/>
  <c r="M32" i="2"/>
  <c r="M44" i="2"/>
  <c r="U46" i="2"/>
  <c r="U19" i="2"/>
  <c r="U11" i="2"/>
  <c r="M88" i="2"/>
  <c r="M80" i="2"/>
  <c r="M72" i="2"/>
  <c r="M39" i="2"/>
  <c r="M31" i="2"/>
  <c r="U53" i="2"/>
  <c r="U45" i="2"/>
  <c r="U18" i="2"/>
  <c r="U10" i="2"/>
  <c r="M87" i="2"/>
  <c r="M79" i="2"/>
  <c r="M71" i="2"/>
  <c r="M38" i="2"/>
  <c r="U43" i="2"/>
  <c r="M67" i="2"/>
  <c r="M14" i="2"/>
  <c r="E37" i="2"/>
  <c r="E58" i="2"/>
  <c r="E62" i="2"/>
  <c r="E66" i="2"/>
  <c r="E70" i="2"/>
  <c r="E74" i="2"/>
  <c r="E29" i="2"/>
  <c r="E25" i="2"/>
  <c r="E21" i="2"/>
  <c r="E17" i="2"/>
  <c r="E13" i="2"/>
  <c r="E9" i="2"/>
  <c r="E59" i="2"/>
  <c r="E63" i="2"/>
  <c r="E67" i="2"/>
  <c r="E71" i="2"/>
  <c r="E28" i="2"/>
  <c r="E24" i="2"/>
  <c r="E20" i="2"/>
  <c r="E16" i="2"/>
  <c r="E12" i="2"/>
  <c r="E8" i="2"/>
  <c r="M59" i="2"/>
  <c r="E60" i="2"/>
  <c r="E64" i="2"/>
  <c r="E68" i="2"/>
  <c r="E72" i="2"/>
  <c r="E27" i="2"/>
  <c r="E23" i="2"/>
  <c r="E19" i="2"/>
  <c r="E15" i="2"/>
  <c r="E11" i="2"/>
  <c r="E7" i="2"/>
  <c r="E57" i="2"/>
  <c r="E61" i="2"/>
  <c r="E65" i="2"/>
  <c r="E69" i="2"/>
  <c r="E73" i="2"/>
  <c r="E31" i="2"/>
  <c r="E26" i="2"/>
  <c r="E22" i="2"/>
  <c r="E18" i="2"/>
  <c r="E14" i="2"/>
  <c r="E10" i="2"/>
  <c r="M52" i="2"/>
  <c r="M56" i="2"/>
  <c r="M60" i="2"/>
  <c r="M22" i="2"/>
  <c r="M49" i="2"/>
  <c r="M53" i="2"/>
  <c r="M57" i="2"/>
  <c r="M61" i="2"/>
  <c r="E88" i="2"/>
  <c r="M50" i="2"/>
  <c r="M54" i="2"/>
  <c r="M58" i="2"/>
  <c r="E45" i="2"/>
  <c r="M51" i="2"/>
  <c r="M55" i="2"/>
  <c r="M18" i="2"/>
  <c r="E39" i="2"/>
  <c r="U39" i="2"/>
  <c r="E81" i="2"/>
  <c r="U31" i="2"/>
  <c r="M25" i="2"/>
  <c r="M21" i="2"/>
  <c r="M17" i="2"/>
  <c r="M13" i="2"/>
  <c r="M9" i="2"/>
  <c r="E91" i="2"/>
  <c r="E87" i="2"/>
  <c r="E83" i="2"/>
  <c r="E80" i="2"/>
  <c r="M6" i="2"/>
  <c r="M26" i="2"/>
  <c r="E41" i="2"/>
  <c r="U78" i="2"/>
  <c r="E89" i="2"/>
  <c r="M24" i="2"/>
  <c r="M20" i="2"/>
  <c r="M16" i="2"/>
  <c r="M12" i="2"/>
  <c r="M8" i="2"/>
  <c r="E90" i="2"/>
  <c r="E86" i="2"/>
  <c r="E82" i="2"/>
  <c r="E84" i="2"/>
  <c r="M10" i="2"/>
  <c r="E43" i="2"/>
  <c r="U82" i="2"/>
  <c r="U81" i="2"/>
  <c r="U35" i="2"/>
  <c r="E49" i="2"/>
  <c r="E85" i="2"/>
  <c r="M11" i="2"/>
  <c r="M19" i="2"/>
  <c r="M27" i="2"/>
  <c r="E38" i="2"/>
  <c r="E42" i="2"/>
  <c r="E46" i="2"/>
  <c r="E50" i="2"/>
  <c r="U38" i="2"/>
  <c r="U34" i="2"/>
  <c r="U30" i="2"/>
  <c r="U79" i="2"/>
  <c r="E47" i="2"/>
  <c r="E51" i="2"/>
  <c r="U37" i="2"/>
  <c r="U33" i="2"/>
  <c r="U80" i="2"/>
  <c r="M7" i="2"/>
  <c r="M15" i="2"/>
  <c r="M23" i="2"/>
  <c r="E36" i="2"/>
  <c r="E40" i="2"/>
  <c r="E44" i="2"/>
  <c r="E48" i="2"/>
  <c r="U29" i="2"/>
  <c r="U36" i="2"/>
  <c r="U32" i="2"/>
</calcChain>
</file>

<file path=xl/sharedStrings.xml><?xml version="1.0" encoding="utf-8"?>
<sst xmlns="http://schemas.openxmlformats.org/spreadsheetml/2006/main" count="2854" uniqueCount="1453">
  <si>
    <t>AIR</t>
  </si>
  <si>
    <t>LIGHT</t>
  </si>
  <si>
    <t>MIND</t>
  </si>
  <si>
    <t>Y</t>
  </si>
  <si>
    <t>?</t>
  </si>
  <si>
    <t>Weight</t>
  </si>
  <si>
    <t>ID</t>
  </si>
  <si>
    <t>Part Name</t>
  </si>
  <si>
    <t>A01.1</t>
  </si>
  <si>
    <t>Meet Thresholds for Particulate Matter</t>
  </si>
  <si>
    <t>L01.1</t>
  </si>
  <si>
    <t>Provide Indoor Light</t>
  </si>
  <si>
    <t>M01.1</t>
  </si>
  <si>
    <t>Promote Mental Health and Well-being</t>
  </si>
  <si>
    <t>A01.2</t>
  </si>
  <si>
    <t>Meet Thresholds for Organic Gases</t>
  </si>
  <si>
    <t>L02.1</t>
  </si>
  <si>
    <t>Provide Visual Acuity</t>
  </si>
  <si>
    <t>M02.1</t>
  </si>
  <si>
    <t>Provide Connection to Nature</t>
  </si>
  <si>
    <t>A01.3</t>
  </si>
  <si>
    <t>Meet Thresholds for Inorganic Gases</t>
  </si>
  <si>
    <t>L03.1</t>
  </si>
  <si>
    <t>Meet Lighting for Day-Active People</t>
  </si>
  <si>
    <t>M02.2</t>
  </si>
  <si>
    <t>Provide Connection to Place</t>
  </si>
  <si>
    <t>A01.4</t>
  </si>
  <si>
    <t>Meet Thresholds for Radon</t>
  </si>
  <si>
    <t>L04.1</t>
  </si>
  <si>
    <t>Manage Glare from Electric Lighting</t>
  </si>
  <si>
    <t>M03.1</t>
  </si>
  <si>
    <t>Offer Mental Health Screening</t>
  </si>
  <si>
    <t>A01.5</t>
  </si>
  <si>
    <t>L05.1</t>
  </si>
  <si>
    <t>Implement Daylight Plan</t>
  </si>
  <si>
    <t>M03.2</t>
  </si>
  <si>
    <t>Offer Mental Health Services</t>
  </si>
  <si>
    <t>A02.1</t>
  </si>
  <si>
    <t>Prohibit Indoor Smoking</t>
  </si>
  <si>
    <t>L05.2</t>
  </si>
  <si>
    <t>Integrate Solar Shading</t>
  </si>
  <si>
    <t>M03.3</t>
  </si>
  <si>
    <t>A02.2</t>
  </si>
  <si>
    <t>Prohibit Outdoor Smoking</t>
  </si>
  <si>
    <t>L06.1</t>
  </si>
  <si>
    <t>Conduct Daylight Simulation</t>
  </si>
  <si>
    <t>M03.4</t>
  </si>
  <si>
    <t>A03.1</t>
  </si>
  <si>
    <t>Ensure Adequate Ventilation</t>
  </si>
  <si>
    <t>L07.1</t>
  </si>
  <si>
    <t>Balance Visual Lighting</t>
  </si>
  <si>
    <t>M04.1</t>
  </si>
  <si>
    <t>Offer Mental Health Education</t>
  </si>
  <si>
    <t>A04.1</t>
  </si>
  <si>
    <t>Mitigate Construction Pollution</t>
  </si>
  <si>
    <t>L08.1</t>
  </si>
  <si>
    <t>Enhance Color Rendering Quality</t>
  </si>
  <si>
    <t>M04.2</t>
  </si>
  <si>
    <t>Offer Mental Health Education for Managers</t>
  </si>
  <si>
    <t>A05.1</t>
  </si>
  <si>
    <t>Meet Enhanced Thresholds for Particulate Matter</t>
  </si>
  <si>
    <t>L08.2</t>
  </si>
  <si>
    <t>Manage Flicker</t>
  </si>
  <si>
    <t>M05.1</t>
  </si>
  <si>
    <t>Develop Stress Management Plan</t>
  </si>
  <si>
    <t>A05.2</t>
  </si>
  <si>
    <t>Meet Enhanced Thresholds for Organic Gases</t>
  </si>
  <si>
    <t>L09.1</t>
  </si>
  <si>
    <t>Enhance Occupant Controllability</t>
  </si>
  <si>
    <t>M06.1</t>
  </si>
  <si>
    <t>Support Healthy Working Hours</t>
  </si>
  <si>
    <t>A05.3</t>
  </si>
  <si>
    <t>Meet Enhanced Thresholds for Inorganic Gases</t>
  </si>
  <si>
    <t>L09.2</t>
  </si>
  <si>
    <t>Provide Supplemental Lighting</t>
  </si>
  <si>
    <t>M06.2</t>
  </si>
  <si>
    <t>Provide Nap Policy and Space</t>
  </si>
  <si>
    <t>A06.1</t>
  </si>
  <si>
    <t>Increase Outdoor Air Supply</t>
  </si>
  <si>
    <t>M07.1</t>
  </si>
  <si>
    <t>Provide Restorative Space</t>
  </si>
  <si>
    <t>A06.2</t>
  </si>
  <si>
    <t>Improve Ventilation Effectiveness</t>
  </si>
  <si>
    <t>MOVEMENT</t>
  </si>
  <si>
    <t>M08.1</t>
  </si>
  <si>
    <t>Provide Restorative Programming</t>
  </si>
  <si>
    <t>A07.1</t>
  </si>
  <si>
    <t>Provide Operable Windows</t>
  </si>
  <si>
    <t>M09.1</t>
  </si>
  <si>
    <t>Provide Nature Access Indoors</t>
  </si>
  <si>
    <t>A07.2</t>
  </si>
  <si>
    <t>V01.1</t>
  </si>
  <si>
    <t>Design Active Buildings and Communities</t>
  </si>
  <si>
    <t>M09.2</t>
  </si>
  <si>
    <t>Provide Nature Access Outdoors</t>
  </si>
  <si>
    <t>A08.1</t>
  </si>
  <si>
    <t>Install Indoor Air Monitors</t>
  </si>
  <si>
    <t>V02.1</t>
  </si>
  <si>
    <t>Support Visual Ergonomics</t>
  </si>
  <si>
    <t>M10.1</t>
  </si>
  <si>
    <t>Provide Tobacco Cessation Resources</t>
  </si>
  <si>
    <t>A08.2</t>
  </si>
  <si>
    <t>Promote Air Quality Awareness</t>
  </si>
  <si>
    <t>V02.2</t>
  </si>
  <si>
    <t>Provide Height-Adjustable Work Surfaces</t>
  </si>
  <si>
    <t>M10.2</t>
  </si>
  <si>
    <t>Limit Tobacco Availability</t>
  </si>
  <si>
    <t>A09.1</t>
  </si>
  <si>
    <t>Design Healthy Entryways</t>
  </si>
  <si>
    <t>V02.3</t>
  </si>
  <si>
    <t>Provide Chair Adjustability</t>
  </si>
  <si>
    <t>M11.1</t>
  </si>
  <si>
    <t>Offer Substance Use Education</t>
  </si>
  <si>
    <t>A09.2</t>
  </si>
  <si>
    <t>Perform Envelope Commissioning</t>
  </si>
  <si>
    <t>V02.4</t>
  </si>
  <si>
    <t>Provide Support at Standing Workstations</t>
  </si>
  <si>
    <t>M11.2</t>
  </si>
  <si>
    <t>Provide Substance Use and Addiction Services</t>
  </si>
  <si>
    <t>A10.1</t>
  </si>
  <si>
    <t>Manage Combustion</t>
  </si>
  <si>
    <t>V02.5</t>
  </si>
  <si>
    <t>Provide Workstation Orientation</t>
  </si>
  <si>
    <t>A11.1</t>
  </si>
  <si>
    <t>Manage Pollution and Exhaust</t>
  </si>
  <si>
    <t>V03.1</t>
  </si>
  <si>
    <t>Design Aesthetic Staircases</t>
  </si>
  <si>
    <t>COMMUNITY</t>
  </si>
  <si>
    <t>A12.1</t>
  </si>
  <si>
    <t>Implement Particle Filtration</t>
  </si>
  <si>
    <t>V03.2</t>
  </si>
  <si>
    <t>Integrate Point-of-Decision Signage</t>
  </si>
  <si>
    <t>A13.1</t>
  </si>
  <si>
    <t>Improve Supply Air</t>
  </si>
  <si>
    <t>V03.3</t>
  </si>
  <si>
    <t>Promote Visible Stairs</t>
  </si>
  <si>
    <t>C01.1</t>
  </si>
  <si>
    <t>Provide WELL Feature Guide</t>
  </si>
  <si>
    <t>A14.1</t>
  </si>
  <si>
    <t>V04.1</t>
  </si>
  <si>
    <t>Provide Cycling Infrastructure</t>
  </si>
  <si>
    <t>C02.1</t>
  </si>
  <si>
    <t>Facilitate Stakeholder Charrette</t>
  </si>
  <si>
    <t>V04.2</t>
  </si>
  <si>
    <t>Provide Showers, Lockers and Changing Facilities</t>
  </si>
  <si>
    <t>C02.2</t>
  </si>
  <si>
    <t>Promote Health-Oriented Mission</t>
  </si>
  <si>
    <t>V05.1</t>
  </si>
  <si>
    <t>Select Sites with Pedestrian-friendly Streets</t>
  </si>
  <si>
    <t>C03.1</t>
  </si>
  <si>
    <t>Develop Emergency Preparedness Plan</t>
  </si>
  <si>
    <t>WATER</t>
  </si>
  <si>
    <t>V05.2</t>
  </si>
  <si>
    <t>Select Sites with Access to Mass Transit</t>
  </si>
  <si>
    <t>C04.1</t>
  </si>
  <si>
    <t>Select Project Survey</t>
  </si>
  <si>
    <t>V06.1</t>
  </si>
  <si>
    <t>Offer Physical Activity Opportunities</t>
  </si>
  <si>
    <t>W01.1</t>
  </si>
  <si>
    <t>Verify Water Quality Indicators</t>
  </si>
  <si>
    <t>V07.1</t>
  </si>
  <si>
    <t>Provide Active Workstations</t>
  </si>
  <si>
    <t>C05.1</t>
  </si>
  <si>
    <t>Utilize Enhanced Survey</t>
  </si>
  <si>
    <t>W02.1</t>
  </si>
  <si>
    <t>Meet Chemical Thresholds</t>
  </si>
  <si>
    <t>V08.1</t>
  </si>
  <si>
    <t>Provide Indoor Activity Spaces</t>
  </si>
  <si>
    <t>C05.2</t>
  </si>
  <si>
    <t>Utilize Pre- and Post-Occupancy Survey</t>
  </si>
  <si>
    <t>W02.2</t>
  </si>
  <si>
    <t>Meet Thresholds for Organics and Pesticides</t>
  </si>
  <si>
    <t>V08.2</t>
  </si>
  <si>
    <t>Provide Outdoor Physical Activity Space</t>
  </si>
  <si>
    <t>C05.3</t>
  </si>
  <si>
    <t>Implement Action Plan</t>
  </si>
  <si>
    <t>W03.1</t>
  </si>
  <si>
    <t>Monitor Chemical and Biological Water Quality</t>
  </si>
  <si>
    <t>V09.1</t>
  </si>
  <si>
    <t>Offer Physical Activity Incentives</t>
  </si>
  <si>
    <t>C05.4</t>
  </si>
  <si>
    <t>W03.2</t>
  </si>
  <si>
    <t>Implement Legionella Management Plan</t>
  </si>
  <si>
    <t>V10.1</t>
  </si>
  <si>
    <t>Provide Self-Monitoring Tools</t>
  </si>
  <si>
    <t>C06.1</t>
  </si>
  <si>
    <t>Promote Health Benefits</t>
  </si>
  <si>
    <t>W04.1</t>
  </si>
  <si>
    <t>Meet Thresholds for Drinking Water Taste</t>
  </si>
  <si>
    <t>Implement an Ergonomics Program</t>
  </si>
  <si>
    <t>C06.2</t>
  </si>
  <si>
    <t>Offer On-Demand Health Services</t>
  </si>
  <si>
    <t>W05.1</t>
  </si>
  <si>
    <t>Assess and Maintain Drinking Water Quality</t>
  </si>
  <si>
    <t>Commit to Ergonomic Improvements</t>
  </si>
  <si>
    <t>C06.3</t>
  </si>
  <si>
    <t>Offer Sick Leave</t>
  </si>
  <si>
    <t>W05.2</t>
  </si>
  <si>
    <t>Promote Drinking Water Transparency</t>
  </si>
  <si>
    <t>C07.1</t>
  </si>
  <si>
    <t>Promote Culture of Health</t>
  </si>
  <si>
    <t>W06.1</t>
  </si>
  <si>
    <t>Ensure Drinking Water Access</t>
  </si>
  <si>
    <t>C07.2</t>
  </si>
  <si>
    <t>W07.1</t>
  </si>
  <si>
    <t>Design Envelope for Moisture Protection</t>
  </si>
  <si>
    <t>THERMAL COMFORT</t>
  </si>
  <si>
    <t>C08.1</t>
  </si>
  <si>
    <t>Offer New Parent Leave</t>
  </si>
  <si>
    <t>W07.2</t>
  </si>
  <si>
    <t>Design Interiors for Moisture Management</t>
  </si>
  <si>
    <t>C09.1</t>
  </si>
  <si>
    <t>Offer Workplace Breastfeeding Support</t>
  </si>
  <si>
    <t>W07.3</t>
  </si>
  <si>
    <t>Implement Mold and Moisture Management Plan</t>
  </si>
  <si>
    <t>T01.1</t>
  </si>
  <si>
    <t>Provide Acceptable Thermal Environment</t>
  </si>
  <si>
    <t>C09.2</t>
  </si>
  <si>
    <t>Design Lactation Room</t>
  </si>
  <si>
    <t>W08.1</t>
  </si>
  <si>
    <t>T01.2</t>
  </si>
  <si>
    <t>C10.1</t>
  </si>
  <si>
    <t>Offer Childcare Support</t>
  </si>
  <si>
    <t>W08.2</t>
  </si>
  <si>
    <t>T02.1</t>
  </si>
  <si>
    <t>Survey for Thermal Comfort</t>
  </si>
  <si>
    <t>C10.2</t>
  </si>
  <si>
    <t>Offer Family Leave</t>
  </si>
  <si>
    <t>W08.3</t>
  </si>
  <si>
    <t>Support Effective Handwashing</t>
  </si>
  <si>
    <t>T03.1</t>
  </si>
  <si>
    <t>Provide Thermostat Control</t>
  </si>
  <si>
    <t>C10.3</t>
  </si>
  <si>
    <t>Offer Bereavement Support</t>
  </si>
  <si>
    <t>T04.1</t>
  </si>
  <si>
    <t>Provide Personal Cooling Options</t>
  </si>
  <si>
    <t>C11.1</t>
  </si>
  <si>
    <t>Promote Community Engagement</t>
  </si>
  <si>
    <t>T04.2</t>
  </si>
  <si>
    <t>Provide Personal Heating Options</t>
  </si>
  <si>
    <t>C11.2</t>
  </si>
  <si>
    <t>Provide Community Space</t>
  </si>
  <si>
    <t>T04.3</t>
  </si>
  <si>
    <t>Allow Flexible Dress Code</t>
  </si>
  <si>
    <t>C12.1</t>
  </si>
  <si>
    <t>NOURISHMENT</t>
  </si>
  <si>
    <t>T05.1</t>
  </si>
  <si>
    <t>Implement Radiant Heating</t>
  </si>
  <si>
    <t>C13.1</t>
  </si>
  <si>
    <t>Integrate Universal Design</t>
  </si>
  <si>
    <t>T05.2</t>
  </si>
  <si>
    <t>Implement Radiant Cooling</t>
  </si>
  <si>
    <t>C14.1</t>
  </si>
  <si>
    <t>Promote Emergency Resources</t>
  </si>
  <si>
    <t>N01.1</t>
  </si>
  <si>
    <t>Provide Fruits and Vegetables</t>
  </si>
  <si>
    <t>T06.1</t>
  </si>
  <si>
    <t>Monitor Thermal Environment</t>
  </si>
  <si>
    <t>C14.2</t>
  </si>
  <si>
    <t>Provide Opioid Response Kit and Training</t>
  </si>
  <si>
    <t>N01.2</t>
  </si>
  <si>
    <t>Promote Fruit and Vegetable Visibility</t>
  </si>
  <si>
    <t>T07.1</t>
  </si>
  <si>
    <t>Manage Relative Humidity</t>
  </si>
  <si>
    <t>Promote Business Continuity</t>
  </si>
  <si>
    <t>N02.1</t>
  </si>
  <si>
    <t>Provide Nutritional Information</t>
  </si>
  <si>
    <t>Provide Windows with Multiple Opening Modes</t>
  </si>
  <si>
    <t>Support Emergency Resilience</t>
  </si>
  <si>
    <t>N02.2</t>
  </si>
  <si>
    <t>Address Food Allergens</t>
  </si>
  <si>
    <t>Manage Outdoor Heat</t>
  </si>
  <si>
    <t>Facilitate Healthy Re-entry</t>
  </si>
  <si>
    <t>N02.3</t>
  </si>
  <si>
    <t>Label Sugar Content</t>
  </si>
  <si>
    <t>Avoid Excessive Wind</t>
  </si>
  <si>
    <t>N03.1</t>
  </si>
  <si>
    <t>Limit Total Sugars</t>
  </si>
  <si>
    <t>Support Outdoor Nature Access</t>
  </si>
  <si>
    <t>Disclose Labor Practices</t>
  </si>
  <si>
    <t>N03.2</t>
  </si>
  <si>
    <t>Promote Whole Grains</t>
  </si>
  <si>
    <t>Implement Responsible Labor Practices</t>
  </si>
  <si>
    <t>N04.1</t>
  </si>
  <si>
    <t>Optimize Food Advertising</t>
  </si>
  <si>
    <t>SOUND</t>
  </si>
  <si>
    <t>N05.1</t>
  </si>
  <si>
    <t>Limit Artificial Ingredients</t>
  </si>
  <si>
    <t>INNOVATION</t>
  </si>
  <si>
    <t>N06.1</t>
  </si>
  <si>
    <t>Promote Healthy Portions</t>
  </si>
  <si>
    <t>S01.1</t>
  </si>
  <si>
    <t>Label Acoustic Zones</t>
  </si>
  <si>
    <t>N07.1</t>
  </si>
  <si>
    <t>Provide Nutrition Education</t>
  </si>
  <si>
    <t>S01</t>
  </si>
  <si>
    <t>Provide Acoustic Design Plan</t>
  </si>
  <si>
    <t>I01</t>
  </si>
  <si>
    <t>N08.1</t>
  </si>
  <si>
    <t>Support Mindful Eating</t>
  </si>
  <si>
    <t>S02</t>
  </si>
  <si>
    <t>Limit Background Noise Levels</t>
  </si>
  <si>
    <t>I02</t>
  </si>
  <si>
    <t>Achieve WELL AP</t>
  </si>
  <si>
    <t>N09.1</t>
  </si>
  <si>
    <t>Accommodate Special Diets</t>
  </si>
  <si>
    <t>S03</t>
  </si>
  <si>
    <t>Design for Sound Isolation at Walls and Doors</t>
  </si>
  <si>
    <t>I03</t>
  </si>
  <si>
    <t>Offer WELL Educational Tours</t>
  </si>
  <si>
    <t>N09.2</t>
  </si>
  <si>
    <t>Achieve Sound Isolation at Walls</t>
  </si>
  <si>
    <t>I04</t>
  </si>
  <si>
    <t>N10.1</t>
  </si>
  <si>
    <t>Provide Meal Support</t>
  </si>
  <si>
    <t>S04</t>
  </si>
  <si>
    <t>Achieve Reverberation Time Thresholds</t>
  </si>
  <si>
    <t>I05</t>
  </si>
  <si>
    <t>Achieve Green Building Certification</t>
  </si>
  <si>
    <t>N11.1</t>
  </si>
  <si>
    <t>Implement Responsible Sourcing</t>
  </si>
  <si>
    <t>S05</t>
  </si>
  <si>
    <t>Implement Sound Reducing Surfaces</t>
  </si>
  <si>
    <t>N12.1</t>
  </si>
  <si>
    <t>Provide Gardening Space</t>
  </si>
  <si>
    <t>Provide Minimum Background Sound</t>
  </si>
  <si>
    <t>N13.1</t>
  </si>
  <si>
    <t>Ensure Local Food Access</t>
  </si>
  <si>
    <t>Provide Enhanced Speech Reduction</t>
  </si>
  <si>
    <t>Limit Red and Processed Meats</t>
  </si>
  <si>
    <t>S07ß</t>
  </si>
  <si>
    <t>Specify Impact Noise Reducing Flooring</t>
  </si>
  <si>
    <t>Meet Thresholds for Impact Noise Rating</t>
  </si>
  <si>
    <t>Provide Enhanced Speech Intelligibility</t>
  </si>
  <si>
    <t>Prioritize Audio Devices and Policies</t>
  </si>
  <si>
    <t>Implement Safety Plan for Non-Potable Water Capture and Reuse</t>
  </si>
  <si>
    <t>P</t>
  </si>
  <si>
    <t>V03</t>
  </si>
  <si>
    <t>V04</t>
  </si>
  <si>
    <t>V05</t>
  </si>
  <si>
    <t>V06</t>
  </si>
  <si>
    <t>V07</t>
  </si>
  <si>
    <t>V08</t>
  </si>
  <si>
    <t>V09</t>
  </si>
  <si>
    <t>V10</t>
  </si>
  <si>
    <t>T01</t>
  </si>
  <si>
    <t>T02</t>
  </si>
  <si>
    <t>T03</t>
  </si>
  <si>
    <t>T04</t>
  </si>
  <si>
    <t>T05</t>
  </si>
  <si>
    <t>T06</t>
  </si>
  <si>
    <t>T07</t>
  </si>
  <si>
    <t>T08ß</t>
  </si>
  <si>
    <t>T09ß</t>
  </si>
  <si>
    <t>X01</t>
  </si>
  <si>
    <t>Restrict Asbestos</t>
  </si>
  <si>
    <t>Restrict Mercury</t>
  </si>
  <si>
    <t>Restrict Lead</t>
  </si>
  <si>
    <t>X02</t>
  </si>
  <si>
    <t>Manage Asbestos Hazards</t>
  </si>
  <si>
    <t>Manage Lead Paint Hazards</t>
  </si>
  <si>
    <t>X03</t>
  </si>
  <si>
    <t>Manage Exterior CCA Hazards</t>
  </si>
  <si>
    <t>Manage Lead Hazards</t>
  </si>
  <si>
    <t>X04</t>
  </si>
  <si>
    <t>Assess and Mitigate Site Hazards</t>
  </si>
  <si>
    <t>X05</t>
  </si>
  <si>
    <t>Select Compliant Interior Furnishings</t>
  </si>
  <si>
    <t>Select Compliant Architectural and Interior Products</t>
  </si>
  <si>
    <t>X06</t>
  </si>
  <si>
    <t>Limit VOCs from Wet-Applied Products</t>
  </si>
  <si>
    <t>Restrict VOC Emissions from Furniture, Architectural and Interior Products</t>
  </si>
  <si>
    <t>X07</t>
  </si>
  <si>
    <t>Select Products with Disclosed Ingredients</t>
  </si>
  <si>
    <t>Select Products with Enhanced Ingredient Disclosure</t>
  </si>
  <si>
    <t>Select Products with Third-Party Verified Ingredients</t>
  </si>
  <si>
    <t>X08</t>
  </si>
  <si>
    <t>Select Materials with Enhanced Chemical Restrictions</t>
  </si>
  <si>
    <t>Select Optimized Products</t>
  </si>
  <si>
    <t>X09</t>
  </si>
  <si>
    <t>X10</t>
  </si>
  <si>
    <t>Manage Pests</t>
  </si>
  <si>
    <t>X11</t>
  </si>
  <si>
    <t>Improve Cleaning Practices</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</si>
  <si>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</si>
  <si>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</si>
  <si>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</si>
  <si>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</si>
  <si>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</si>
  <si>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</si>
  <si>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</si>
  <si>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</si>
  <si>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</si>
  <si>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</si>
  <si>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</si>
  <si>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</si>
  <si>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</si>
  <si>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</si>
  <si>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</si>
  <si>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</si>
  <si>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</si>
  <si>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</si>
  <si>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</si>
  <si>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</si>
  <si>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</si>
  <si>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</si>
  <si>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</si>
  <si>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</si>
  <si>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</si>
  <si>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t>C15ß</t>
  </si>
  <si>
    <t>C16ß</t>
  </si>
  <si>
    <t>C17ß</t>
  </si>
  <si>
    <r>
      <t xml:space="preserve">THE </t>
    </r>
    <r>
      <rPr>
        <sz val="24"/>
        <color rgb="FF000000"/>
        <rFont val="Museo Sans 700"/>
      </rPr>
      <t>WELL</t>
    </r>
    <r>
      <rPr>
        <sz val="24"/>
        <color rgb="FF000000"/>
        <rFont val="Museo Sans 300"/>
      </rPr>
      <t xml:space="preserve"> BUILDING STANDARD</t>
    </r>
  </si>
  <si>
    <t>S01.2</t>
  </si>
  <si>
    <t>S02.1</t>
  </si>
  <si>
    <t>S03.1</t>
  </si>
  <si>
    <t>S03.2</t>
  </si>
  <si>
    <t>S04.1</t>
  </si>
  <si>
    <t>S05.1</t>
  </si>
  <si>
    <t>part_name</t>
  </si>
  <si>
    <t>part_points</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</si>
  <si>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</si>
  <si>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</si>
  <si>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</si>
  <si>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</si>
  <si>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</si>
  <si>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</si>
  <si>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</si>
  <si>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</si>
  <si>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</si>
  <si>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</si>
  <si>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</si>
  <si>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</si>
  <si>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</si>
  <si>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</si>
  <si>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</si>
  <si>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</si>
  <si>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</si>
  <si>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</si>
  <si>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</si>
  <si>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</si>
  <si>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</si>
  <si>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</si>
  <si>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</si>
  <si>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</si>
  <si>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</si>
  <si>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</si>
  <si>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</si>
  <si>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</si>
  <si>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</si>
  <si>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</si>
  <si>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</si>
  <si>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</si>
  <si>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</si>
  <si>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</si>
  <si>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</si>
  <si>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</si>
  <si>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</si>
  <si>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</si>
  <si>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</si>
  <si>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</si>
  <si>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</si>
  <si>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</si>
  <si>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</si>
  <si>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</si>
  <si>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L09</t>
  </si>
  <si>
    <t>V01</t>
  </si>
  <si>
    <t>V02</t>
  </si>
  <si>
    <t>Manage Polychlorinated Biphenyl (PCB) Hazards</t>
  </si>
  <si>
    <t>Implement a Waste Management Plan</t>
  </si>
  <si>
    <t>β Support Mental Health Recovery</t>
  </si>
  <si>
    <t>W09ß</t>
  </si>
  <si>
    <t>Address Surface Hand Touch</t>
  </si>
  <si>
    <t>Establish Health Promotion Leader</t>
  </si>
  <si>
    <t>Manage Window Use</t>
  </si>
  <si>
    <t>W09ß.1</t>
  </si>
  <si>
    <t>C15ß.1</t>
  </si>
  <si>
    <t>C15ß.2</t>
  </si>
  <si>
    <t>C15ß.3</t>
  </si>
  <si>
    <t>C16ß.1</t>
  </si>
  <si>
    <t>C17ß.1</t>
  </si>
  <si>
    <t>C17ß.2</t>
  </si>
  <si>
    <t>S07ß.1</t>
  </si>
  <si>
    <t>S07ß.2</t>
  </si>
  <si>
    <t>T08ß.1</t>
  </si>
  <si>
    <t>T09ß.1</t>
  </si>
  <si>
    <t>T09ß.2</t>
  </si>
  <si>
    <t>T09ß.3</t>
  </si>
  <si>
    <t>points</t>
  </si>
  <si>
    <t>award</t>
  </si>
  <si>
    <t>Not Certified</t>
  </si>
  <si>
    <t>PRECONDITIONS</t>
  </si>
  <si>
    <t>Date</t>
  </si>
  <si>
    <t>Project Name:</t>
  </si>
  <si>
    <t>MATERIALS</t>
  </si>
  <si>
    <t>X01.1</t>
  </si>
  <si>
    <t>X01.2</t>
  </si>
  <si>
    <t>X01.3</t>
  </si>
  <si>
    <t>X02.1</t>
  </si>
  <si>
    <t>X02.2</t>
  </si>
  <si>
    <t>X02.3</t>
  </si>
  <si>
    <t>X03.1</t>
  </si>
  <si>
    <t>X03.2</t>
  </si>
  <si>
    <t>X04.1</t>
  </si>
  <si>
    <t>X05.1</t>
  </si>
  <si>
    <t>X05.2</t>
  </si>
  <si>
    <t>X06.1</t>
  </si>
  <si>
    <t>X06.2</t>
  </si>
  <si>
    <t>X07.1</t>
  </si>
  <si>
    <t>X07.2</t>
  </si>
  <si>
    <t>X07.3</t>
  </si>
  <si>
    <t>X08.1</t>
  </si>
  <si>
    <t>X08.2</t>
  </si>
  <si>
    <t>X09.1</t>
  </si>
  <si>
    <t>X10.1</t>
  </si>
  <si>
    <t>X11.1</t>
  </si>
  <si>
    <t>X11.2</t>
  </si>
  <si>
    <t>Projected point total:</t>
  </si>
  <si>
    <t>Anticipated milestone level:</t>
  </si>
  <si>
    <t xml:space="preserve">Applicable Version: </t>
  </si>
  <si>
    <t xml:space="preserve">Enrollment type: </t>
  </si>
  <si>
    <t>WELL Certification</t>
  </si>
  <si>
    <t>N</t>
  </si>
  <si>
    <t>OPTIMIZATION POINTS</t>
  </si>
  <si>
    <t>Feature</t>
  </si>
  <si>
    <t>Part</t>
  </si>
  <si>
    <t>Space types</t>
  </si>
  <si>
    <t>Requirements</t>
  </si>
  <si>
    <t>Verification Method 1</t>
  </si>
  <si>
    <t>Verification Method 2</t>
  </si>
  <si>
    <t>Air Quality</t>
  </si>
  <si>
    <t>A01.1 Meet Thresholds for Particulate Matter</t>
  </si>
  <si>
    <t>Performance Test</t>
  </si>
  <si>
    <t>A01.2 Meet Thresholds for Organic Gases</t>
  </si>
  <si>
    <t>Note: Projects undergoing recertification which were previously awarded Feature A08 must consider all data collected since the previous (re)certification.</t>
  </si>
  <si>
    <t>A01.3 Meet Thresholds for Inorganic Gases</t>
  </si>
  <si>
    <t>A01.4 Meet Thresholds for Radon</t>
  </si>
  <si>
    <t>Letter of Assurance – Owner</t>
  </si>
  <si>
    <t>Letter of Assurance – Engineer</t>
  </si>
  <si>
    <t>On-going Data Report</t>
  </si>
  <si>
    <t>Smoke-Free Environment</t>
  </si>
  <si>
    <t>A02.1 Prohibit Indoor Smoking</t>
  </si>
  <si>
    <t xml:space="preserve">The following requirement is met:
  • Smoking and the use of e-cigarettes is prohibited in interior spaces within the project boundary
</t>
  </si>
  <si>
    <t>Policy and/or Operations Schedule</t>
  </si>
  <si>
    <t>A02.2 Prohibit Outdoor Smoking</t>
  </si>
  <si>
    <t>On-site Photographs</t>
  </si>
  <si>
    <t>Ventilation Design</t>
  </si>
  <si>
    <t>A03.1 Ensure Adequate Ventilation</t>
  </si>
  <si>
    <t xml:space="preserve">Certification note: Projects pursuing this strategy are limited in WELL Certification level to SILVER, regardless of total points achieved.
</t>
  </si>
  <si>
    <t>Construction Pollution Management</t>
  </si>
  <si>
    <t>A04.1 Mitigate Construction Pollution</t>
  </si>
  <si>
    <t>Letter of Assurance – Contractor</t>
  </si>
  <si>
    <t>O</t>
  </si>
  <si>
    <t>Enhanced Air Quality</t>
  </si>
  <si>
    <t>A05.1 Meet Enhanced Thresholds for Particulate Matter</t>
  </si>
  <si>
    <t>A05.2 Meet Enhanced Thresholds for Organic Gases</t>
  </si>
  <si>
    <t>A05.3 Meet Enhanced Thresholds for Inorganic Gases</t>
  </si>
  <si>
    <t>Enhanced Ventilation Design</t>
  </si>
  <si>
    <t>A06.1 Increase Outdoor Air Supply</t>
  </si>
  <si>
    <t>A06.2 Improve Ventilation Effectiveness</t>
  </si>
  <si>
    <t>Operable Windows</t>
  </si>
  <si>
    <t>A07.1 Provide Operable Windows</t>
  </si>
  <si>
    <t>Letter of Assurance – Designer</t>
  </si>
  <si>
    <t>A07.2 Manage Window Use</t>
  </si>
  <si>
    <t>Professional Narrative</t>
  </si>
  <si>
    <t>Air Quality Monitoring and Awareness</t>
  </si>
  <si>
    <t>A08.1 Install Indoor Air Monitors</t>
  </si>
  <si>
    <t>A08.2 Promote Air Quality Awareness</t>
  </si>
  <si>
    <t>Note: Projects may only receive points for this part, if Part 1 is also achieved</t>
  </si>
  <si>
    <t>Pollution Infiltration Management</t>
  </si>
  <si>
    <t>A09.1 Design Healthy Entryways</t>
  </si>
  <si>
    <t>A09.2 Perform Envelope Commissioning</t>
  </si>
  <si>
    <t>Combustion Minimization</t>
  </si>
  <si>
    <t>A10.1 Manage Combustion</t>
  </si>
  <si>
    <t>Source Separation</t>
  </si>
  <si>
    <t>A11.1 Manage Pollution and Exhaust</t>
  </si>
  <si>
    <t>Air Filtration</t>
  </si>
  <si>
    <t>A12.1 Implement Particle Filtration</t>
  </si>
  <si>
    <t>On-going Maintenance Report</t>
  </si>
  <si>
    <t>Enhanced Supply Air</t>
  </si>
  <si>
    <t>A13.1 Improve Supply Air</t>
  </si>
  <si>
    <t>Microbe and Mold Control</t>
  </si>
  <si>
    <t>Water Quality Indicators</t>
  </si>
  <si>
    <t>W01.1 Verify Water Quality Indicators</t>
  </si>
  <si>
    <t>Drinking Water Quality</t>
  </si>
  <si>
    <t>W02.1 Meet Chemical Thresholds</t>
  </si>
  <si>
    <t>W02.2 Meet Thresholds for Organics and Pesticides</t>
  </si>
  <si>
    <t>Basic Water Management</t>
  </si>
  <si>
    <t>W03.1 Monitor Chemical and Biological Water Quality</t>
  </si>
  <si>
    <t>W03.2 Implement Legionella Management Plan</t>
  </si>
  <si>
    <t>Enhanced Water Quality</t>
  </si>
  <si>
    <t>W04.1 Meet Thresholds for Drinking Water Taste</t>
  </si>
  <si>
    <t>Drinking Water Quality Management</t>
  </si>
  <si>
    <t>W05.1 Assess and Maintain Drinking Water Quality</t>
  </si>
  <si>
    <t>W05.2 Promote Drinking Water Transparency</t>
  </si>
  <si>
    <t xml:space="preserve">The following information is prominently displayed near sources of drinking water (or on a website available to occupants):
  • Water quality results from the most recent sampling, including date of testing and compliance with WELL thresholds.
  • If filters or other treatment units are in use, information about the treatment technologies and most recent date of device maintenance and/or filter cartridge replacement.
</t>
  </si>
  <si>
    <t>Drinking Water Promotion</t>
  </si>
  <si>
    <t>W06.1 Ensure Drinking Water Access</t>
  </si>
  <si>
    <t>Moisture Management</t>
  </si>
  <si>
    <t>W07.1 Design Envelope for Moisture Protection</t>
  </si>
  <si>
    <t>W07.2 Design Interiors for Moisture Management</t>
  </si>
  <si>
    <t>W07.3 Implement Mold and Moisture Management Plan</t>
  </si>
  <si>
    <t>Hygiene Support</t>
  </si>
  <si>
    <t>W08.3 Support Effective Handwashing</t>
  </si>
  <si>
    <t>β Onsite Non-Potable Water Reuse</t>
  </si>
  <si>
    <t>W09.1 Implement Safety Plan for Non-Potable Water Capture and Reuse</t>
  </si>
  <si>
    <t>Fruits and Vegetables</t>
  </si>
  <si>
    <t>N01.1 Provide Fruits and Vegetables</t>
  </si>
  <si>
    <t>N01.2 Promote Fruit and Vegetable Visibility</t>
  </si>
  <si>
    <t>Nutritional Transparency</t>
  </si>
  <si>
    <t>N02.1 Provide Nutritional Information</t>
  </si>
  <si>
    <t>N02.2 Address Food Allergens</t>
  </si>
  <si>
    <t>N02.3 Label Sugar Content</t>
  </si>
  <si>
    <t>Refined Ingredients</t>
  </si>
  <si>
    <t>N03.1 Limit Total Sugars</t>
  </si>
  <si>
    <t>N03.2 Promote Whole Grains</t>
  </si>
  <si>
    <t>Food Advertising</t>
  </si>
  <si>
    <t>N04.1 Optimize Food Advertising</t>
  </si>
  <si>
    <t>Artificial Ingredients</t>
  </si>
  <si>
    <t>N05.1 Limit Artificial Ingredients</t>
  </si>
  <si>
    <t>Portion Sizes</t>
  </si>
  <si>
    <t>N06.1 Promote Healthy Portions</t>
  </si>
  <si>
    <t>Nutrition Education</t>
  </si>
  <si>
    <t>N07.1 Provide Nutrition Education</t>
  </si>
  <si>
    <t>Mindful Eating</t>
  </si>
  <si>
    <t>N08.1 Support Mindful Eating</t>
  </si>
  <si>
    <t>Special Diets</t>
  </si>
  <si>
    <t>N09.1 Accommodate Special Diets</t>
  </si>
  <si>
    <t>Food Preparation</t>
  </si>
  <si>
    <t>N10.1 Provide Meal Support</t>
  </si>
  <si>
    <t xml:space="preserve">The following supportive amenities are provided:
  • Countertop surface.
  • Sink.
  • Refrigerator.
  • Cabinets.
  • Stove with hood vented directly to the outdoors.
</t>
  </si>
  <si>
    <t>Responsible Food Sourcing</t>
  </si>
  <si>
    <t>N11.1 Implement Responsible Sourcing</t>
  </si>
  <si>
    <t>Food Production</t>
  </si>
  <si>
    <t>N12.1 Provide Gardening Space</t>
  </si>
  <si>
    <t>Local Food Environment</t>
  </si>
  <si>
    <t>N13.1 Ensure Local Food Access</t>
  </si>
  <si>
    <t>N14.1 Limit Red and Processed Meats</t>
  </si>
  <si>
    <t>Light Exposure</t>
  </si>
  <si>
    <t>L01.1 Provide Indoor Light</t>
  </si>
  <si>
    <t>Visual Lighting Design</t>
  </si>
  <si>
    <t>L02.1 Provide Visual Acuity</t>
  </si>
  <si>
    <t>Circadian Lighting Design</t>
  </si>
  <si>
    <t>L03.1 Meet Lighting for Day-Active People</t>
  </si>
  <si>
    <t>Electric Light Glare Control</t>
  </si>
  <si>
    <t>L04.1 Manage Glare from Electric Lighting</t>
  </si>
  <si>
    <t>Daylight Design Strategies</t>
  </si>
  <si>
    <t>L05.1 Implement Daylight Plan</t>
  </si>
  <si>
    <t>L05.2 Integrate Solar Shading</t>
  </si>
  <si>
    <t>Daylight Simulation</t>
  </si>
  <si>
    <t>L06.1 Conduct Daylight Simulation</t>
  </si>
  <si>
    <t>Visual Balance</t>
  </si>
  <si>
    <t>L07.1 Balance Visual Lighting</t>
  </si>
  <si>
    <t>Electric Light Quality</t>
  </si>
  <si>
    <t>L08.1 Enhance Color Rendering Quality</t>
  </si>
  <si>
    <t>L08.2 Manage Flicker</t>
  </si>
  <si>
    <t>Occupant Lighting Control</t>
  </si>
  <si>
    <t>L09.1 Enhance Occupant Controllability</t>
  </si>
  <si>
    <t>L09.2 Provide Supplemental Lighting</t>
  </si>
  <si>
    <t>Active Buildings and Communities</t>
  </si>
  <si>
    <t>V01.1 Design Active Buildings and Communities</t>
  </si>
  <si>
    <t>Ergonomic Workstation Design</t>
  </si>
  <si>
    <t>V02.1 Support Visual Ergonomics</t>
  </si>
  <si>
    <t>V02.2 Provide Height-Adjustable Work Surfaces</t>
  </si>
  <si>
    <t>V02.3 Provide Chair Adjustability</t>
  </si>
  <si>
    <t>V02.4 Provide Support at Standing Workstations</t>
  </si>
  <si>
    <t>V02.5 Provide Workstation Orientation</t>
  </si>
  <si>
    <t>Circulation Network</t>
  </si>
  <si>
    <t>V03.1 Design Aesthetic Staircases</t>
  </si>
  <si>
    <t>V03.2 Integrate Point-of-Decision Signage</t>
  </si>
  <si>
    <t>V03.3 Promote Visible Stairs</t>
  </si>
  <si>
    <t>Facilities for Active Occupants</t>
  </si>
  <si>
    <t>V04.1 Provide Cycling Infrastructure</t>
  </si>
  <si>
    <t>V04.2 Provide Showers, Lockers and Changing Facilities</t>
  </si>
  <si>
    <t>Site Planning and Selection</t>
  </si>
  <si>
    <t>V05.1 Select Sites with Pedestrian-friendly Streets</t>
  </si>
  <si>
    <t>V05.2 Select Sites with Access to Mass Transit</t>
  </si>
  <si>
    <t>Physical Activity Opportunities</t>
  </si>
  <si>
    <t>V06.1 Offer Physical Activity Opportunities</t>
  </si>
  <si>
    <t>Active Furnishings</t>
  </si>
  <si>
    <t>V07.1 Provide Active Workstations</t>
  </si>
  <si>
    <t>Physical Activity Spaces and Equipment</t>
  </si>
  <si>
    <t>V08.1 Provide Indoor Activity Spaces</t>
  </si>
  <si>
    <t>V08.2 Provide Outdoor Physical Activity Space</t>
  </si>
  <si>
    <t>Physical Activity Promotion</t>
  </si>
  <si>
    <t>V09.1 Offer Physical Activity Incentives</t>
  </si>
  <si>
    <t>Self-Monitoring</t>
  </si>
  <si>
    <t>V10.1 Provide Self-Monitoring Tools</t>
  </si>
  <si>
    <t>V11.1 Implement an Ergonomics Program</t>
  </si>
  <si>
    <t>V11.2 Commit to Ergonomic Improvements</t>
  </si>
  <si>
    <t>Thermal Performance</t>
  </si>
  <si>
    <t>T01.1 Provide Acceptable Thermal Environment</t>
  </si>
  <si>
    <t>Verified Thermal Comfort</t>
  </si>
  <si>
    <t>T02.1 Survey for Thermal Comfort</t>
  </si>
  <si>
    <t>Thermal Zoning</t>
  </si>
  <si>
    <t>T03.1 Provide Thermostat Control</t>
  </si>
  <si>
    <t>Individual Thermal Control</t>
  </si>
  <si>
    <t>T04.1 Provide Personal Cooling Options</t>
  </si>
  <si>
    <t>T04.2 Provide Personal Heating Options</t>
  </si>
  <si>
    <t>T04.3 Allow Flexible Dress Code</t>
  </si>
  <si>
    <t>Radiant Thermal Comfort</t>
  </si>
  <si>
    <t>T05.1 Implement Radiant Heating</t>
  </si>
  <si>
    <t>T05.2 Implement Radiant Cooling</t>
  </si>
  <si>
    <t>Thermal Comfort Monitoring</t>
  </si>
  <si>
    <t>T06.1 Monitor Thermal Environment</t>
  </si>
  <si>
    <t>Humidity Control</t>
  </si>
  <si>
    <t>T07.1 Manage Relative Humidity</t>
  </si>
  <si>
    <t>Note: Projects undergoing recertification, which were previously awarded Feature T06, must consider all data collected since the previous (re)certification</t>
  </si>
  <si>
    <t>β Enhanced Operable Windows</t>
  </si>
  <si>
    <t>T08.1 Provide Windows with Multiple Opening Modes</t>
  </si>
  <si>
    <t>β Outdoor Thermal Comfort</t>
  </si>
  <si>
    <t>T09.1 Manage Outdoor Heat</t>
  </si>
  <si>
    <t>T09.2 Avoid Excessive Wind</t>
  </si>
  <si>
    <t>T09.3 Support Outdoor Nature Access</t>
  </si>
  <si>
    <t xml:space="preserve">Project achieves the following features:
  • Feature T09β Outdoor Thermal Comfort, Part 1 or Part 2.
  • Feature M09, Part 2: Provide Nature Access Outdoors.
</t>
  </si>
  <si>
    <t>Sound Mapping</t>
  </si>
  <si>
    <t>S01.1 Label Acoustic Zones</t>
  </si>
  <si>
    <t>S01.2 Provide Acoustic Design Plan</t>
  </si>
  <si>
    <t>Maximum Noise Levels</t>
  </si>
  <si>
    <t>S02.1 Limit Background Noise Levels</t>
  </si>
  <si>
    <t>Sound Barriers</t>
  </si>
  <si>
    <t>S03.1 Design for Sound Isolation at Walls and Doors</t>
  </si>
  <si>
    <t>S03.2 Achieve Sound Isolation at Walls</t>
  </si>
  <si>
    <t>Reverberation Time</t>
  </si>
  <si>
    <t>S04.1 Achieve Reverberation Time Thresholds</t>
  </si>
  <si>
    <t>Sound Reducing Surfaces</t>
  </si>
  <si>
    <t>S05.1 Implement Sound Reducing Surfaces</t>
  </si>
  <si>
    <t>Minimum Background Sound</t>
  </si>
  <si>
    <t>S06.1 Provide Minimum Background Sound</t>
  </si>
  <si>
    <t>S06.2 Provide Enhanced Speech Reduction</t>
  </si>
  <si>
    <t>β Impact Noise Management</t>
  </si>
  <si>
    <t>S07.1 Specify Impact Noise Reducing Flooring</t>
  </si>
  <si>
    <t>S07.2 Meet Thresholds for Impact Noise Rating</t>
  </si>
  <si>
    <t>S08.1 Provide Enhanced Speech Intelligibility</t>
  </si>
  <si>
    <t>S08.2 Prioritize Audio Devices and Policies</t>
  </si>
  <si>
    <t>Material Restrictions</t>
  </si>
  <si>
    <t>X01.1 Restrict Asbestos</t>
  </si>
  <si>
    <t>X01.2 Restrict Mercury</t>
  </si>
  <si>
    <t>X01.3 Restrict Lead</t>
  </si>
  <si>
    <t>Interior Hazardous Materials Management</t>
  </si>
  <si>
    <t>X02.1 Manage Asbestos Hazards</t>
  </si>
  <si>
    <t>X02.2 Manage Lead Paint Hazards</t>
  </si>
  <si>
    <t>X02.3 Manage Polychlorinated Biphenyl (PCB) Hazards</t>
  </si>
  <si>
    <t>CCA and Lead Management</t>
  </si>
  <si>
    <t>X03.1 Manage Exterior CCA Hazards</t>
  </si>
  <si>
    <t>X03.2 Manage Lead Hazards</t>
  </si>
  <si>
    <t>Site Remediation</t>
  </si>
  <si>
    <t>X04.1 Assess and Mitigate Site Hazards</t>
  </si>
  <si>
    <t>Enhanced Material Restrictions</t>
  </si>
  <si>
    <t>X05.1 Select Compliant Interior Furnishings</t>
  </si>
  <si>
    <t>X05.2 Select Compliant Architectural and Interior Products</t>
  </si>
  <si>
    <t>X06.1 Limit VOCs from Wet-Applied Products</t>
  </si>
  <si>
    <t>X06.2 Restrict VOC Emissions from Furniture, Architectural and Interior Products</t>
  </si>
  <si>
    <t>Materials Transparency</t>
  </si>
  <si>
    <t>X07.1 Select Products with Disclosed Ingredients</t>
  </si>
  <si>
    <t>X07.2 Select Products with Enhanced Ingredient Disclosure</t>
  </si>
  <si>
    <t>X07.3 Select Products with Third-Party Verified Ingredients</t>
  </si>
  <si>
    <t>Materials Optimization</t>
  </si>
  <si>
    <t>X08.1 Select Materials with Enhanced Chemical Restrictions</t>
  </si>
  <si>
    <t>Note: For recertification, projects must provide product specification sheets for purchases of eligible products occurring after initial certification.</t>
  </si>
  <si>
    <t>X08.2 Select Optimized Products</t>
  </si>
  <si>
    <t>Waste Management</t>
  </si>
  <si>
    <t>X09.1 Implement a Waste Management Plan</t>
  </si>
  <si>
    <t xml:space="preserve">For all batteries, pesticides, lamps that may contain  mercury, other mercury-containing equipment (including thermostats and  thermometers) and electrical and electronic  equipmen  present or expected to be present within the project during the building  operations, a waste management plan that contains the following is developed  and implemented:
  • Identification of roles, responsibilities and vendors for implementing the plan
  • Identification of the sources of waste, estimation of rates of generation and strategies to minimize waste generation
  • Strategies for waste collection. Each of the categorized wastes is separately contained in clearly labeled receptacles and removed from the building within one year
  • Protocols for cleaning spills of mercury (including broken fluorescent lamp tubes), pesticides and battery electrolyte fluid, including sealed containment of residues, as applicable
  • Protocols to track, measure and report waste stream flows
  • Protocols for off-site shipment of wastes.
</t>
  </si>
  <si>
    <t>Pest Management and Pesticide Use</t>
  </si>
  <si>
    <t>X10.1 Manage Pests</t>
  </si>
  <si>
    <t>Cleaning Products and Protocols</t>
  </si>
  <si>
    <t>X11.1 Improve Cleaning Practices</t>
  </si>
  <si>
    <t>X11.2 Select Preferred Cleaning Products</t>
  </si>
  <si>
    <t>X12.2 Address Surface Hand Touch</t>
  </si>
  <si>
    <t>Mental Health Promotion</t>
  </si>
  <si>
    <t>M01.1 Promote Mental Health and Well-being</t>
  </si>
  <si>
    <t>Note: Projects may achieve points in optimizations that overlap with strategies listed in Part 1.a.</t>
  </si>
  <si>
    <t>Nature and Place</t>
  </si>
  <si>
    <t>M02.1 Provide Connection to Nature</t>
  </si>
  <si>
    <t>M02.2 Provide Connection to Place</t>
  </si>
  <si>
    <t xml:space="preserve">The project integrates design elements that address the  following:
  • Celebration of culture (e.g., culture  of occupants, workplace, surrounding community)
  • Celebration of place (e.g., local  architecture, materials, flora, artists)
  • Integration of art
  • Human delight
</t>
  </si>
  <si>
    <t>Mental Health Services</t>
  </si>
  <si>
    <t>M03.1 Offer Mental Health Screening</t>
  </si>
  <si>
    <t>M03.2 Offer Mental Health Services</t>
  </si>
  <si>
    <t>M03.4 β Support Mental Health Recovery</t>
  </si>
  <si>
    <t>Mental Health Education</t>
  </si>
  <si>
    <t>M04.1 Offer Mental Health Education</t>
  </si>
  <si>
    <t>M04.2 Offer Mental Health Education for Managers</t>
  </si>
  <si>
    <t>Stress Management</t>
  </si>
  <si>
    <t>M05.1 Develop Stress Management Plan</t>
  </si>
  <si>
    <t>Restorative Opportunities</t>
  </si>
  <si>
    <t>M06.1 Support Healthy Working Hours</t>
  </si>
  <si>
    <t>M06.2 Provide Nap Policy and Space</t>
  </si>
  <si>
    <t>Restorative Spaces</t>
  </si>
  <si>
    <t>M07.1 Provide Restorative Space</t>
  </si>
  <si>
    <t>Note: If restorative space is provided only outdoors, it must be functional year-round.</t>
  </si>
  <si>
    <t>Restorative Programming</t>
  </si>
  <si>
    <t>M08.1 Provide Restorative Programming</t>
  </si>
  <si>
    <t>Note: Refer to feature S01 Sound Mapping, Part 1: Label  Acoustical Zones for all designated quiet zones.</t>
  </si>
  <si>
    <t>Enhanced Access to Nature</t>
  </si>
  <si>
    <t>M09.1 Provide Nature Access Indoors</t>
  </si>
  <si>
    <t>M09.2 Provide Nature Access Outdoors</t>
  </si>
  <si>
    <t>Tobacco Cessation</t>
  </si>
  <si>
    <t>M10.1 Provide Tobacco Cessation Resources</t>
  </si>
  <si>
    <t>Substance Use Services</t>
  </si>
  <si>
    <t>M11.1 Offer Substance Use Education</t>
  </si>
  <si>
    <t>M11.2 Provide Substance Use and Addiction Services</t>
  </si>
  <si>
    <t>C01.1 Provide WELL Feature Guide</t>
  </si>
  <si>
    <t>Integrative Design</t>
  </si>
  <si>
    <t>C02.1 Facilitate Stakeholder Charrette</t>
  </si>
  <si>
    <t>C02.2 Promote Health-Oriented Mission</t>
  </si>
  <si>
    <t>Emergency Preparedness</t>
  </si>
  <si>
    <t>C03.1 Develop Emergency Preparedness Plan</t>
  </si>
  <si>
    <t>Occupant Survey</t>
  </si>
  <si>
    <t>C04.1 Select Project Survey</t>
  </si>
  <si>
    <t>Enhanced Occupant Survey</t>
  </si>
  <si>
    <t>C05.1 Utilize Enhanced Survey</t>
  </si>
  <si>
    <t>C05.2 Utilize Pre- and Post-Occupancy Survey</t>
  </si>
  <si>
    <t>C05.3 Implement Action Plan</t>
  </si>
  <si>
    <t>Health Services and Benefits</t>
  </si>
  <si>
    <t>C06.1 Promote Health Benefits</t>
  </si>
  <si>
    <t>C06.2 Offer On-Demand Health Services</t>
  </si>
  <si>
    <t>C06.3 Offer Sick Leave</t>
  </si>
  <si>
    <t>C07.1 Promote Culture of Health</t>
  </si>
  <si>
    <t>C07.2 Establish Health Promotion Leader</t>
  </si>
  <si>
    <t xml:space="preserve">The following requirements are met:
  • Project has at least one dedicated executive-level employee  whose primary responsibility is to plan and oversee strategies that promote the  physical, mental and emotional health and well-being of all employees (e.g.,  Chief Wellness Officer). The individual must be employed at the executive  (C-Suite) level or report directly to a member of the executive (C-Suite) team.
  • Executive-level employee’s job description and performance  expectations must include the following:            
      •  Established metrics or KPIs for promoting organizational health  and well-being that are linked to employee’s performance evaluation.    
      •  At minimum annual reports by the employee on the progress of  health promotion strategies and employee engagement to the executive (C-suite)  team, Board of Directors and/or equivalent high-level stakeholders.
  • Executive-level employee  is supported by at minimum one employee who helps plan and implement health  promotion programs and policies.
</t>
  </si>
  <si>
    <t>New Parent Support</t>
  </si>
  <si>
    <t>C08.1 Offer New Parent Leave</t>
  </si>
  <si>
    <t>New Mother Support</t>
  </si>
  <si>
    <t>C09.1 Offer Workplace Breastfeeding Support</t>
  </si>
  <si>
    <t>C09.2 Design Lactation Room</t>
  </si>
  <si>
    <t>Family Support</t>
  </si>
  <si>
    <t>C10.1 Offer Childcare Support</t>
  </si>
  <si>
    <t>C10.2 Offer Family Leave</t>
  </si>
  <si>
    <t>C10.3 Offer Bereavement Support</t>
  </si>
  <si>
    <t>Civic Engagement</t>
  </si>
  <si>
    <t>C11.1 Promote Community Engagement</t>
  </si>
  <si>
    <t>C11.2 Provide Community Space</t>
  </si>
  <si>
    <t>Accessibility and Universal Design</t>
  </si>
  <si>
    <t>C13.1 Integrate Universal Design</t>
  </si>
  <si>
    <t>Emergency Resources</t>
  </si>
  <si>
    <t>C14.1 Promote Emergency Resources</t>
  </si>
  <si>
    <t>C14.2 Provide Opioid Response Kit and Training</t>
  </si>
  <si>
    <t>β Emergency Resilience and Recovery</t>
  </si>
  <si>
    <t>C15.1 Promote Business Continuity</t>
  </si>
  <si>
    <t>C15.2 Support Emergency Resilience</t>
  </si>
  <si>
    <t>C15.3 Facilitate Healthy Re-entry</t>
  </si>
  <si>
    <t>β Responsible Labor Practices</t>
  </si>
  <si>
    <t>C17.1 Disclose Labor Practices</t>
  </si>
  <si>
    <t>C17.2 Implement Responsible Labor Practices</t>
  </si>
  <si>
    <t>Innovate WELL</t>
  </si>
  <si>
    <t>WELL Accredited Professional (WELL AP)</t>
  </si>
  <si>
    <t>I02.1 Achieve WELL AP</t>
  </si>
  <si>
    <t>Experience WELL Certification</t>
  </si>
  <si>
    <t>I03.1 Offer WELL Educational Tours</t>
  </si>
  <si>
    <t>Green Building Rating Systems</t>
  </si>
  <si>
    <t>I05.1 Achieve Green Building Certification</t>
  </si>
  <si>
    <t>C18ß</t>
  </si>
  <si>
    <t>Support Victims of Domestic Violence</t>
  </si>
  <si>
    <t>Bronze*</t>
  </si>
  <si>
    <t>Silver*</t>
  </si>
  <si>
    <t>Gold*</t>
  </si>
  <si>
    <t>Platinum*</t>
  </si>
  <si>
    <t>*Subject to concept minimum points</t>
  </si>
  <si>
    <t>Introduction</t>
  </si>
  <si>
    <t>Scorecard Rules &amp; Requirements</t>
  </si>
  <si>
    <t>Instructions</t>
  </si>
  <si>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</si>
  <si>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r>
      <rPr>
        <b/>
        <sz val="14"/>
        <color theme="1"/>
        <rFont val="Museo Sans 500"/>
      </rPr>
      <t>Universal Preconditions</t>
    </r>
    <r>
      <rPr>
        <sz val="14"/>
        <color theme="1"/>
        <rFont val="Museo Sans 500"/>
      </rPr>
      <t xml:space="preserve">
Preconditions define the fundamental components of a WELL space and serve as the foundation of a healthy building. WELL v2 offers a universal set of preconditions for all projects. All preconditions – including all parts within them – are mandatory for certification.</t>
    </r>
  </si>
  <si>
    <t>The WELL Building Standard v2®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Tables indicating the applicability of each feature and part based on the project type and scope are included in the introduction to WELL and each WELL pilot standard.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</si>
  <si>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r>
      <rPr>
        <b/>
        <sz val="14"/>
        <color theme="1"/>
        <rFont val="Museo Sans 500"/>
      </rPr>
      <t xml:space="preserve">Preconditions 
</t>
    </r>
    <r>
      <rPr>
        <sz val="14"/>
        <color theme="1"/>
        <rFont val="Museo Sans 500"/>
      </rPr>
      <t xml:space="preserve">Preconditions have been prepopulated with a YES. To update the status from YES, place a "Y" in maybe (?) or no (N) column. Your progress will be automatically updated in the bottom right corner of the matrix. </t>
    </r>
  </si>
  <si>
    <r>
      <rPr>
        <b/>
        <sz val="14"/>
        <color theme="1"/>
        <rFont val="Museo Sans 500"/>
      </rPr>
      <t>Optimizations</t>
    </r>
    <r>
      <rPr>
        <sz val="14"/>
        <color theme="1"/>
        <rFont val="Museo Sans 500"/>
      </rPr>
      <t xml:space="preserve">
Record the number of points you are pursuing for each optimization in the corresponding box. Optimizations with point ranges are highlighted pink. Optimizations points are calculated at the top of each concept section, reflecting the number of points you record as YES.  </t>
    </r>
  </si>
  <si>
    <t>WELL Certification v2 Scorecard</t>
  </si>
  <si>
    <t>Health and Well-Being Promotion</t>
  </si>
  <si>
    <t>I04.1 Complete Health and Well-Being Programs</t>
  </si>
  <si>
    <t>Gateways to Well-Being</t>
  </si>
  <si>
    <t>Enhanced Health and Well-Being Promotion</t>
  </si>
  <si>
    <t xml:space="preserve">Welcome to the v2 scorecard! This scorecard is designed to help project teams selectively choose 
WELL features that are most applicable to a project's scope, occupant needs and well-being goals. </t>
  </si>
  <si>
    <r>
      <rPr>
        <b/>
        <sz val="14"/>
        <color theme="1"/>
        <rFont val="Museo Sans 500"/>
      </rPr>
      <t>Flexible Optimizations with Meaningful Weightings</t>
    </r>
    <r>
      <rPr>
        <sz val="14"/>
        <color theme="1"/>
        <rFont val="Museo Sans 500"/>
      </rPr>
      <t xml:space="preserve">
Optimizations are optional pathways for projects to meet certification requirements in WELL. Project teams may select which optimizations to pursue and which parts to focus on within each optimization.
WELL v2 operates on a points-based system, with 110 points available in each project scorecard. All optimizations are weighted with varying point values. The maximum point value of a feature is determined by the sum of its parts. A part is weighted by its potential for impact, defined as the extent to which a feature addresses a specific health and well-being concern or opportunity for health promotion, and the potential impact of the intervention. 
</t>
    </r>
    <r>
      <rPr>
        <i/>
        <sz val="14"/>
        <color theme="1"/>
        <rFont val="Museo Sans 500"/>
      </rPr>
      <t xml:space="preserve">Note: for some optimizations, achieving points in one part is contingent upon achieving points in another part. </t>
    </r>
  </si>
  <si>
    <t>Innovation Form</t>
  </si>
  <si>
    <t xml:space="preserve">The project implements a health and well-being strategy that meets the following requirements:
  • Positively impacts project occupants by supporting health and well-being in a novel way that is not covered in WELL v2.
  • Substantiated by existing scientific, medical and/or industry research.
  • Consistent with applicable laws and regulations and leading practices in building design and operations.
</t>
  </si>
  <si>
    <t>I01.8 Propose Innovation</t>
  </si>
  <si>
    <t>I01.7 Propose Innovation</t>
  </si>
  <si>
    <t>I01.6 Propose Innovation</t>
  </si>
  <si>
    <t>I01.5 Propose Innovation</t>
  </si>
  <si>
    <t>I01.4 Propose Innovation</t>
  </si>
  <si>
    <t>I01.3 Propose Innovation</t>
  </si>
  <si>
    <t>I01.2 Propose Innovation</t>
  </si>
  <si>
    <t>I01.1 Propose Innovation</t>
  </si>
  <si>
    <t>Note: This feature is a beta strategy and has an additional documentation requirement (beta feature feedback form). The feedback form supports IWBI in developing new features that are effective and applicable to projects around the world.</t>
  </si>
  <si>
    <t>C18.1 Support Victims of Domestic Violence</t>
  </si>
  <si>
    <t>β Support for Victims of Domestic Violence</t>
  </si>
  <si>
    <t>C15.4 Establish Health Entry Requirements</t>
  </si>
  <si>
    <t>C06.4 Support Community Immunity</t>
  </si>
  <si>
    <t xml:space="preserve">All managers undergo annual mental health training (in the  form of education seminars, workshops or classes) that meets the following  requirements:
  • Addresses  at least three of the following topics:        
      •  Identifying  and reducing workplace stress–related issues (e.g., conducting performance  reviews, effective communication skills, personnel management, conflict  resolution)  
      •  Recognizing  common mental health conditions or concerns, covering, at a minimum,  depression, anxiety, substance use, stress and burnout, and loneliness and social  isolation  
      •  Supporting  employee mental well-being using strategies to prevent burnout, low motivation,  fatigue, poor work-life balance and other work-related stress issues  
      •  Recognizing  employee mental health concerns or crises, including increasing awareness of  workplace and community resources available to employees
  • Provided  in-person or virtually (live or recorded), in group or individual settings, and through vendors,  on-site staff, health insurance plans, community groups or other qualified programs  (e.g., Mental Health First Aid)
</t>
  </si>
  <si>
    <t>S09.1 Implement a Hearing Health Conservation Program</t>
  </si>
  <si>
    <t>β Hearing Health Conservation</t>
  </si>
  <si>
    <t xml:space="preserve">The project achieves the following features and parts:
  • Achieve two points in either Feature S03 Part 2 - Achieve Sound Isolation at Walls or Feature S05 Part 1 – Implement Sound Reducing Surfaces.
  • Feature S06 Part 1 – Provide Minimum Background Sound.
</t>
  </si>
  <si>
    <t xml:space="preserve">A computational fluid dynamic model of the building and any adjacent buildings that takes into account at least one day per season (i.e., per quarter) demonstrates the following:
  • Winds are not expected to exceed 11 mph for more than 5% of hours in the year in seating areas or 10% of hours on paths and parking lots
  • Winds are not expected to exceed 33 mph on paths, parking lots or seating areas for more than 0.05% of hours in the year
</t>
  </si>
  <si>
    <t>W08.4 Provide Handwashing Supplies and Signage</t>
  </si>
  <si>
    <t>A14.1 Implement Ultraviolet Treatment for HVAC Surfaces</t>
  </si>
  <si>
    <t>Notes</t>
  </si>
  <si>
    <t>Implement Ultraviolet Treatment for HVAC Surfaces</t>
  </si>
  <si>
    <t>W08.4</t>
  </si>
  <si>
    <t>Provide Handwashing Supplies and Signage</t>
  </si>
  <si>
    <t>S06.1</t>
  </si>
  <si>
    <t>S06</t>
  </si>
  <si>
    <t>S06.2</t>
  </si>
  <si>
    <t>S09ß.1</t>
  </si>
  <si>
    <t>S09ß</t>
  </si>
  <si>
    <t>Implement a Hearing Health Conservation Program</t>
  </si>
  <si>
    <t>Select Preferred Cleaning Products</t>
  </si>
  <si>
    <t>C04.2</t>
  </si>
  <si>
    <t>C06.4</t>
  </si>
  <si>
    <t>Support Community Immunity</t>
  </si>
  <si>
    <t>C15ß.4</t>
  </si>
  <si>
    <t>Establish Health Entry Requirements</t>
  </si>
  <si>
    <t>C18ß.1</t>
  </si>
  <si>
    <t>I01.1</t>
  </si>
  <si>
    <t>Propose Innovation</t>
  </si>
  <si>
    <t>I01.2</t>
  </si>
  <si>
    <t>I01.3</t>
  </si>
  <si>
    <t>I01.4</t>
  </si>
  <si>
    <t>I01.5</t>
  </si>
  <si>
    <t>I01.6</t>
  </si>
  <si>
    <t>I01.7</t>
  </si>
  <si>
    <t>I01.8</t>
  </si>
  <si>
    <t>I01.9</t>
  </si>
  <si>
    <t>I02.1</t>
  </si>
  <si>
    <t>I03.1</t>
  </si>
  <si>
    <t>I04.1</t>
  </si>
  <si>
    <t>Complete Health and Well-Being Programs</t>
  </si>
  <si>
    <t>I05.1</t>
  </si>
  <si>
    <t>Point Range</t>
  </si>
  <si>
    <t>KEY</t>
  </si>
  <si>
    <t xml:space="preserve">Certification note: Projects pursuing this strategy are limited in WELL Certification level to GOLD, regardless of total points achieved.
</t>
  </si>
  <si>
    <t>A01.5 Measure Air Parameters</t>
  </si>
  <si>
    <t>Note: Projects must have at least one whole grain option at each food outlet (if grain-based foods are sold or provided) but the 50% calculation may be considered across the entire food service operation (per food category or total number of grain-based foods).</t>
  </si>
  <si>
    <t>Beta Feature Feedback Form</t>
  </si>
  <si>
    <t>T01.2 Measure Thermal Parameters</t>
  </si>
  <si>
    <t>Measure Air Parameters</t>
  </si>
  <si>
    <t>Measure Thermal Parameters</t>
  </si>
  <si>
    <r>
      <rPr>
        <b/>
        <sz val="14"/>
        <color theme="1"/>
        <rFont val="Museo Sans 500"/>
      </rPr>
      <t xml:space="preserve">Scoring and Certification Levels
</t>
    </r>
    <r>
      <rPr>
        <sz val="14"/>
        <color theme="1"/>
        <rFont val="Museo Sans 500"/>
      </rPr>
      <t xml:space="preserve">Projects must achieve all preconditions as well as a certain number of points to earn different levels of certification:
Projects may earn no more than 12 points per concept and no more than 100 points total across the ten concepts. 
Projects can also pursue an additional ten points in the Innovation concept. A project may seek additional points in concepts where the project has already reached the 12-point maximum, by submitting features or parts not already pursued within those concepts as innovations for Feature I01. These submissions are worth one point per part, regardless of the listed point value of that part.
</t>
    </r>
  </si>
  <si>
    <t>All Spaces except Commercial Kitchen Spaces &amp; Industrial</t>
  </si>
  <si>
    <t>Performance Test OR Sensor Data</t>
  </si>
  <si>
    <t>Technical Document (Shareable)</t>
  </si>
  <si>
    <t>All Spaces</t>
  </si>
  <si>
    <t>Sensor Data</t>
  </si>
  <si>
    <t>Technical Document (Audited)</t>
  </si>
  <si>
    <t>All Spaces except Dwelling Units</t>
  </si>
  <si>
    <t>Note: Refer to the Performance Verification Guidebook for information on sensor/testing requirements, required testing duration and compliance calculations.</t>
  </si>
  <si>
    <t>All Spaces except Commercial Kitchen Spaces</t>
  </si>
  <si>
    <t xml:space="preserve">Water delivered to the project and intended for human contact (e.g., drinking, cooking and dishwashing, handwashing, showering or bathing) meets the following thresholds:
  • Turbidity is less than or equal to 1.0 NTU, FTU or FNU (nephelometric turbidity, formazin turbidity or formazin nephelometric units, respectively).
  • Coliforms are not detected in any 100 ml sample.
</t>
  </si>
  <si>
    <t>Note: Multifamily residential projects may achieve WELL Certification at the Bronze or Silver level without testing in dwelling units, but cannot achieve Gold or Platinum without testing in dwelling units. See Sampling Rates for Multifamily Residential in the WELL Performance Verification Guidebook for further details.    Refer to the Performance Verification Guidebook for information on sensor/testing requirements, required testing duration and compliance calculations.</t>
  </si>
  <si>
    <t>Technical Document (Individual)</t>
  </si>
  <si>
    <t>All Spaces except Commercial Dining Spaces</t>
  </si>
  <si>
    <t>Commercial Dining Spaces</t>
  </si>
  <si>
    <t>All Spaces except Industrial</t>
  </si>
  <si>
    <t>All Spaces except Circulation Areas</t>
  </si>
  <si>
    <t>Office Spaces</t>
  </si>
  <si>
    <t>All Spaces except Dwelling Units &amp; Retail Spaces</t>
  </si>
  <si>
    <t>All Spaces except Commercial Kitchen Spaces &amp; Dwelling Units</t>
  </si>
  <si>
    <t xml:space="preserve">The following requirement is met:
  • A flexible dress code policy is in place that allows regular occupants to dress for individual thermal preferences
</t>
  </si>
  <si>
    <t>Dwelling Units</t>
  </si>
  <si>
    <r>
      <rPr>
        <b/>
        <sz val="11"/>
        <color rgb="FF000000"/>
        <rFont val="Calibri"/>
        <family val="2"/>
      </rPr>
      <t xml:space="preserve">Option 2: Opioid response training
</t>
    </r>
    <r>
      <rPr>
        <sz val="12"/>
        <color theme="1"/>
        <rFont val="Calibri"/>
        <family val="2"/>
        <scheme val="minor"/>
      </rPr>
      <t xml:space="preserve">The following requirement is met:
</t>
    </r>
    <r>
      <rPr>
        <sz val="12"/>
        <color theme="1"/>
        <rFont val="Calibri"/>
        <family val="2"/>
        <scheme val="minor"/>
      </rPr>
      <t xml:space="preserve">  • Regular occupants receive opioid emergency training in-person or virtually, covering:                
      •  General information about opioid use and naloxone.    
      •  Recognizing the signs of an overdose and immediate steps to  take.    
      •  How to safely administer naloxone and steps to take following  administration.
</t>
    </r>
  </si>
  <si>
    <r>
      <rPr>
        <b/>
        <sz val="11"/>
        <color rgb="FF000000"/>
        <rFont val="Calibri"/>
        <family val="2"/>
      </rPr>
      <t xml:space="preserve">Option 2: Health promotion coordinators
</t>
    </r>
    <r>
      <rPr>
        <sz val="12"/>
        <color theme="1"/>
        <rFont val="Calibri"/>
        <family val="2"/>
        <scheme val="minor"/>
      </rPr>
      <t xml:space="preserve">One of the following is  present:
</t>
    </r>
    <r>
      <rPr>
        <sz val="12"/>
        <color theme="1"/>
        <rFont val="Calibri"/>
        <family val="2"/>
        <scheme val="minor"/>
      </rPr>
      <t xml:space="preserve">  • Health promotion group that meets at least quarterly, is  actively involved in planning and implementing health promotion programs and  policies and seeks to cultivate a culture of health in the project
</t>
    </r>
    <r>
      <rPr>
        <sz val="12"/>
        <color theme="1"/>
        <rFont val="Calibri"/>
        <family val="2"/>
        <scheme val="minor"/>
      </rPr>
      <t xml:space="preserve">  • Paid mid- or senior-level employee that plans and implements  health promotion programs. Health promotion must be part of their job  description, requirements and/or performance expectationsProjects that meet Part  2 Health Promotion Leader automatically fulfill this requirement.
</t>
    </r>
  </si>
  <si>
    <r>
      <rPr>
        <b/>
        <sz val="11"/>
        <color rgb="FF000000"/>
        <rFont val="Calibri"/>
        <family val="2"/>
      </rPr>
      <t xml:space="preserve">Option 3: Small employee population
</t>
    </r>
    <r>
      <rPr>
        <sz val="12"/>
        <color theme="1"/>
        <rFont val="Calibri"/>
        <family val="2"/>
        <scheme val="minor"/>
      </rPr>
      <t xml:space="preserve">The following requirement is met:
</t>
    </r>
    <r>
      <rPr>
        <sz val="12"/>
        <color theme="1"/>
        <rFont val="Calibri"/>
        <family val="2"/>
        <scheme val="minor"/>
      </rPr>
      <t xml:space="preserve">  • There are fewer than 10 eligible employees in this project.
</t>
    </r>
  </si>
  <si>
    <r>
      <rPr>
        <b/>
        <sz val="11"/>
        <color rgb="FF000000"/>
        <rFont val="Calibri"/>
        <family val="2"/>
      </rPr>
      <t xml:space="preserve">Option 2: Custom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created that covers the topics listed in Appendix C1.
</t>
    </r>
    <r>
      <rPr>
        <b/>
        <sz val="11"/>
        <color rgb="FF000000"/>
        <rFont val="Calibri"/>
        <family val="2"/>
      </rPr>
      <t xml:space="preserve">
OR</t>
    </r>
  </si>
  <si>
    <r>
      <rPr>
        <b/>
        <sz val="11"/>
        <color rgb="FF000000"/>
        <rFont val="Calibri"/>
        <family val="2"/>
      </rPr>
      <t xml:space="preserve">Option 2: Outdoor nature access
</t>
    </r>
    <r>
      <rPr>
        <sz val="12"/>
        <color theme="1"/>
        <rFont val="Calibri"/>
        <family val="2"/>
        <scheme val="minor"/>
      </rPr>
      <t xml:space="preserve">The following requirement is met:
</t>
    </r>
    <r>
      <rPr>
        <sz val="12"/>
        <color theme="1"/>
        <rFont val="Calibri"/>
        <family val="2"/>
        <scheme val="minor"/>
      </rPr>
      <t xml:space="preserve">  • Occupants are encouraged to access outdoor  nature (e.g., presence of signage or maps to outdoor nature, availability of  breaks during the workday to go visit outdoor nature).
</t>
    </r>
  </si>
  <si>
    <r>
      <rPr>
        <b/>
        <sz val="11"/>
        <color rgb="FF000000"/>
        <rFont val="Calibri"/>
        <family val="2"/>
      </rPr>
      <t xml:space="preserve">Option 1: Nap policy
</t>
    </r>
    <r>
      <rPr>
        <sz val="12"/>
        <color theme="1"/>
        <rFont val="Calibri"/>
        <family val="2"/>
        <scheme val="minor"/>
      </rPr>
      <t xml:space="preserve">The following requirement is met for all eligible employees:
</t>
    </r>
    <r>
      <rPr>
        <sz val="12"/>
        <color theme="1"/>
        <rFont val="Calibri"/>
        <family val="2"/>
        <scheme val="minor"/>
      </rPr>
      <t xml:space="preserve">  • Employees are  allowed to engage in at least one nap or rest break of at least 30 minutes during  the workday (not to be combined with designated time for meal breaks)
</t>
    </r>
    <r>
      <rPr>
        <b/>
        <sz val="11"/>
        <color rgb="FF000000"/>
        <rFont val="Calibri"/>
        <family val="2"/>
      </rPr>
      <t xml:space="preserve">
AND</t>
    </r>
  </si>
  <si>
    <r>
      <rPr>
        <b/>
        <sz val="11"/>
        <color rgb="FF000000"/>
        <rFont val="Calibri"/>
        <family val="2"/>
      </rPr>
      <t xml:space="preserve">Option 2: Electrical and electronic products
</t>
    </r>
    <r>
      <rPr>
        <sz val="12"/>
        <color theme="1"/>
        <rFont val="Calibri"/>
        <family val="2"/>
        <scheme val="minor"/>
      </rPr>
      <t xml:space="preserve">All newly installed electrical and electronic products, as specified in Appendix X1, meet the following requirement:
</t>
    </r>
    <r>
      <rPr>
        <sz val="12"/>
        <color theme="1"/>
        <rFont val="Calibri"/>
        <family val="2"/>
        <scheme val="minor"/>
      </rPr>
      <t xml:space="preserve">  • Products are compliant with RoHS restrictions.
</t>
    </r>
  </si>
  <si>
    <r>
      <rPr>
        <b/>
        <sz val="11"/>
        <color rgb="FF000000"/>
        <rFont val="Calibri"/>
        <family val="2"/>
      </rPr>
      <t xml:space="preserve">Option 2: CCA assessment not required
</t>
    </r>
    <r>
      <rPr>
        <sz val="12"/>
        <color theme="1"/>
        <rFont val="Calibri"/>
        <family val="2"/>
        <scheme val="minor"/>
      </rPr>
      <t xml:space="preserve">One of the following is met:
</t>
    </r>
    <r>
      <rPr>
        <sz val="12"/>
        <color theme="1"/>
        <rFont val="Calibri"/>
        <family val="2"/>
        <scheme val="minor"/>
      </rPr>
      <t xml:space="preserve">  • All existing wood structures that lie outside the building envelope but within the project boundary where human presence is expected (e.g., wooden decks, fences near walkways, playgrounds and outdoor furniture) were installed after the enactment of laws banning chromated copper arsenate (CCA).
</t>
    </r>
    <r>
      <rPr>
        <sz val="12"/>
        <color theme="1"/>
        <rFont val="Calibri"/>
        <family val="2"/>
        <scheme val="minor"/>
      </rPr>
      <t xml:space="preserve">  • The project does not have wood structures that lie outside the building envelope but within the project boundary.
</t>
    </r>
    <r>
      <rPr>
        <sz val="12"/>
        <color theme="1"/>
        <rFont val="Calibri"/>
        <family val="2"/>
        <scheme val="minor"/>
      </rPr>
      <t xml:space="preserve">  • The project does not have spaces outside the building envelope but within the project boundary.
</t>
    </r>
  </si>
  <si>
    <r>
      <rPr>
        <b/>
        <sz val="11"/>
        <color rgb="FF000000"/>
        <rFont val="Calibri"/>
        <family val="2"/>
      </rPr>
      <t xml:space="preserve">Option 2: Drinking water pipes, fittings and solder
</t>
    </r>
    <r>
      <rPr>
        <sz val="12"/>
        <color theme="1"/>
        <rFont val="Calibri"/>
        <family val="2"/>
        <scheme val="minor"/>
      </rPr>
      <t xml:space="preserve">Pipes, fixtures, fittings and solder newly installed or applied within the project boundary intended for drinking water distribution and delivery meet at least one of the following:
</t>
    </r>
    <r>
      <rPr>
        <sz val="12"/>
        <color theme="1"/>
        <rFont val="Calibri"/>
        <family val="2"/>
        <scheme val="minor"/>
      </rPr>
      <t xml:space="preserve">  • The  product is approved for use with drinking water by a local government authority  or by a government-authorized certification body.
</t>
    </r>
    <r>
      <rPr>
        <sz val="12"/>
        <color theme="1"/>
        <rFont val="Calibri"/>
        <family val="2"/>
        <scheme val="minor"/>
      </rPr>
      <t xml:space="preserve">  • The product has a weighted wetted average of 0.25% of lead or less, verified by a third party, or is labeled as ANSI/NSF 372-compliant.
</t>
    </r>
  </si>
  <si>
    <r>
      <rPr>
        <b/>
        <sz val="11"/>
        <color rgb="FF000000"/>
        <rFont val="Calibri"/>
        <family val="2"/>
      </rPr>
      <t xml:space="preserve">Option 2: Hearing health conservation supervisor
</t>
    </r>
    <r>
      <rPr>
        <sz val="12"/>
        <color theme="1"/>
        <rFont val="Calibri"/>
        <family val="2"/>
        <scheme val="minor"/>
      </rPr>
      <t xml:space="preserve">The project designates a qualified hearing health supervisor whose responsibilities include the following:
</t>
    </r>
    <r>
      <rPr>
        <sz val="12"/>
        <color theme="1"/>
        <rFont val="Calibri"/>
        <family val="2"/>
        <scheme val="minor"/>
      </rPr>
      <t xml:space="preserve">  • Coordinates at least one hearing health  training (e.g., workshop, seminar) per year that educates all employees on the  following topics:                    
      •  Hearing  loss and well-being    
      •  Audiometric  results and hearing threshold levels    
      •  Noise  exposure levels    
      •  Correct  use of hearing protection
</t>
    </r>
    <r>
      <rPr>
        <sz val="12"/>
        <color theme="1"/>
        <rFont val="Calibri"/>
        <family val="2"/>
        <scheme val="minor"/>
      </rPr>
      <t xml:space="preserve">  • Manages the use and purchasing of hearing protection, audiometers and noise measuring equipment
</t>
    </r>
    <r>
      <rPr>
        <sz val="12"/>
        <color theme="1"/>
        <rFont val="Calibri"/>
        <family val="2"/>
        <scheme val="minor"/>
      </rPr>
      <t xml:space="preserve">  • Schedules annual audiometric evaluations for employees
</t>
    </r>
    <r>
      <rPr>
        <sz val="12"/>
        <color theme="1"/>
        <rFont val="Calibri"/>
        <family val="2"/>
        <scheme val="minor"/>
      </rPr>
      <t xml:space="preserve">  • Conducts an annual audit to determine that the hearing health conservation program adheres to OSHA, European Directive or equivalent regional regulations
</t>
    </r>
    <r>
      <rPr>
        <sz val="12"/>
        <color theme="1"/>
        <rFont val="Calibri"/>
        <family val="2"/>
        <scheme val="minor"/>
      </rPr>
      <t xml:space="preserve">  • Provides educational resources on hearing health to employees upon request.
</t>
    </r>
  </si>
  <si>
    <r>
      <rPr>
        <b/>
        <sz val="11"/>
        <color rgb="FF000000"/>
        <rFont val="Calibri"/>
        <family val="2"/>
      </rPr>
      <t xml:space="preserve">Option 2: Humidity modeling
</t>
    </r>
    <r>
      <rPr>
        <sz val="12"/>
        <color theme="1"/>
        <rFont val="Calibri"/>
        <family val="2"/>
        <scheme val="minor"/>
      </rPr>
      <t xml:space="preserve">The following requirement is met for all regularly occupied areas, except high-humidity spaces:
</t>
    </r>
    <r>
      <rPr>
        <sz val="12"/>
        <color theme="1"/>
        <rFont val="Calibri"/>
        <family val="2"/>
        <scheme val="minor"/>
      </rPr>
      <t xml:space="preserve">  • The modeled relative humidity levels in the space are between 30% and 60% for at least 98% of all business hours of the year.
</t>
    </r>
    <r>
      <rPr>
        <b/>
        <sz val="11"/>
        <color rgb="FF000000"/>
        <rFont val="Calibri"/>
        <family val="2"/>
      </rPr>
      <t xml:space="preserve">
OR</t>
    </r>
  </si>
  <si>
    <r>
      <rPr>
        <b/>
        <sz val="11"/>
        <color rgb="FF000000"/>
        <rFont val="Calibri"/>
        <family val="2"/>
      </rPr>
      <t xml:space="preserve">Option 3: Thermal comfort surveys
</t>
    </r>
    <r>
      <rPr>
        <sz val="12"/>
        <color theme="1"/>
        <rFont val="Calibri"/>
        <family val="2"/>
        <scheme val="minor"/>
      </rPr>
      <t xml:space="preserve">The following requirement is met:
</t>
    </r>
    <r>
      <rPr>
        <sz val="12"/>
        <color theme="1"/>
        <rFont val="Calibri"/>
        <family val="2"/>
        <scheme val="minor"/>
      </rPr>
      <t xml:space="preserve">  • The project achieves at least two points in Feature T02: Verified Thermal Comfort.
</t>
    </r>
  </si>
  <si>
    <t>WELL Strategy</t>
  </si>
  <si>
    <r>
      <rPr>
        <b/>
        <sz val="11"/>
        <color rgb="FF000000"/>
        <rFont val="Calibri"/>
        <family val="2"/>
      </rPr>
      <t xml:space="preserve">Option 2: Facade design
</t>
    </r>
    <r>
      <rPr>
        <sz val="12"/>
        <color theme="1"/>
        <rFont val="Calibri"/>
        <family val="2"/>
        <scheme val="minor"/>
      </rPr>
      <t xml:space="preserve">The following requirement is met:
</t>
    </r>
    <r>
      <rPr>
        <sz val="12"/>
        <color theme="1"/>
        <rFont val="Calibri"/>
        <family val="2"/>
        <scheme val="minor"/>
      </rPr>
      <t xml:space="preserve">  • The envelope glazing area is no less than 7% of the regularly occupied floor area for each dwelling unit.
</t>
    </r>
    <r>
      <rPr>
        <b/>
        <sz val="11"/>
        <color rgb="FF000000"/>
        <rFont val="Calibri"/>
        <family val="2"/>
      </rPr>
      <t xml:space="preserve">
OR</t>
    </r>
  </si>
  <si>
    <r>
      <rPr>
        <b/>
        <sz val="11"/>
        <color rgb="FF000000"/>
        <rFont val="Calibri"/>
        <family val="2"/>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</si>
  <si>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r>
      <rPr>
        <b/>
        <sz val="11"/>
        <color rgb="FF000000"/>
        <rFont val="Calibri"/>
        <family val="2"/>
      </rPr>
      <t xml:space="preserve">Option 2: Leaks and mold inspections
</t>
    </r>
    <r>
      <rPr>
        <sz val="12"/>
        <color theme="1"/>
        <rFont val="Calibri"/>
        <family val="2"/>
        <scheme val="minor"/>
      </rPr>
      <t xml:space="preserve">The following requirement is met:
</t>
    </r>
    <r>
      <rPr>
        <sz val="12"/>
        <color theme="1"/>
        <rFont val="Calibri"/>
        <family val="2"/>
        <scheme val="minor"/>
      </rPr>
      <t xml:space="preserve">  • Results  of inspections for mold and leaks (including any mold test results) are  submitted annually through the WELL digital platform.
</t>
    </r>
  </si>
  <si>
    <r>
      <rPr>
        <b/>
        <sz val="11"/>
        <color rgb="FF000000"/>
        <rFont val="Calibri"/>
        <family val="2"/>
      </rPr>
      <t xml:space="preserve">Option 1: Operational moisture management
</t>
    </r>
    <r>
      <rPr>
        <sz val="12"/>
        <color theme="1"/>
        <rFont val="Calibri"/>
        <family val="2"/>
        <scheme val="minor"/>
      </rPr>
      <t xml:space="preserve">The project implements a moisture management plan for building operations that contains the following:
</t>
    </r>
    <r>
      <rPr>
        <sz val="12"/>
        <color theme="1"/>
        <rFont val="Calibri"/>
        <family val="2"/>
        <scheme val="minor"/>
      </rPr>
      <t xml:space="preserve">  • A  schedule of periodic inspections for signs and potential sources of water damage  or pooling, discoloration and mold on ceilings, walls, floors and HVAC  equipment.³
</t>
    </r>
    <r>
      <rPr>
        <sz val="12"/>
        <color theme="1"/>
        <rFont val="Calibri"/>
        <family val="2"/>
        <scheme val="minor"/>
      </rPr>
      <t xml:space="preserve">  • A  system or inspection protocol to periodically assess water pipe leaks.
</t>
    </r>
    <r>
      <rPr>
        <sz val="12"/>
        <color theme="1"/>
        <rFont val="Calibri"/>
        <family val="2"/>
        <scheme val="minor"/>
      </rPr>
      <t xml:space="preserve">  • A system for occupants and tenants to notify building management about mold or water damage.
</t>
    </r>
    <r>
      <rPr>
        <b/>
        <sz val="11"/>
        <color rgb="FF000000"/>
        <rFont val="Calibri"/>
        <family val="2"/>
      </rPr>
      <t xml:space="preserve">
AND</t>
    </r>
  </si>
  <si>
    <r>
      <rPr>
        <b/>
        <sz val="11"/>
        <color rgb="FF000000"/>
        <rFont val="Calibri"/>
        <family val="2"/>
      </rPr>
      <t xml:space="preserve">Option 1: Condensation and liquid water management
</t>
    </r>
    <r>
      <rPr>
        <sz val="12"/>
        <color theme="1"/>
        <rFont val="Calibri"/>
        <family val="2"/>
        <scheme val="minor"/>
      </rPr>
      <t xml:space="preserve">The project implements measures to manage moisture in interior  spaces that address, at a minimum, the following:³
</t>
    </r>
    <r>
      <rPr>
        <sz val="12"/>
        <color theme="1"/>
        <rFont val="Calibri"/>
        <family val="2"/>
        <scheme val="minor"/>
      </rPr>
      <t xml:space="preserve">  • Protection  of moisture-sensitive building materials and selection of moisture-resistant  materials or finishes in surfaces likely to be exposed to liquid water (e.g., finished  floors) or that may absorb moisture such as interior sheathing in basements,  areas at or below grade, bathrooms, janitorial rooms or kitchens.
</t>
    </r>
    <r>
      <rPr>
        <sz val="12"/>
        <color theme="1"/>
        <rFont val="Calibri"/>
        <family val="2"/>
        <scheme val="minor"/>
      </rPr>
      <t xml:space="preserve">  • Condensation  on cold surfaces such as basements, slab-on-grade floors, the inside of  exterior walls and glazing.
</t>
    </r>
    <r>
      <rPr>
        <b/>
        <sz val="11"/>
        <color rgb="FF000000"/>
        <rFont val="Calibri"/>
        <family val="2"/>
      </rPr>
      <t xml:space="preserve">
AND</t>
    </r>
  </si>
  <si>
    <t xml:space="preserve">The building envelope aims to minimize moisture intrusion and accumulation through the following:³
  • For a project where construction occurs after enrollment or the start of subscription, verification of site drainage and storm water management during building construction phase.
  • Air tightness testing to assess water vapor transfer.
  • Adverse vapor pressure differentials that may cause condensation on interstitially hidden materials.
  • Entryway design that considers at least three strategies to minimize the ingress or permeation of water into the building.
  • Installation of a continuous drainage plane (e.g., a weather-resistant barrier integrated with flashing systems at penetrations), interior to the exterior cladding.
  • Minimization of capillary suction (wicking) in porous building materials through one of the below capillary break methods:      	  
      •  Free-draining spaces (e.g., between exterior cladding, weather-resistant barriers in wall assemblies).  	  
      •  Non-porous materials (e.g., closed-cell foams, waterproofing membranes, metal) between porous materials.
</t>
  </si>
  <si>
    <r>
      <rPr>
        <b/>
        <sz val="11"/>
        <color rgb="FF000000"/>
        <rFont val="Calibri"/>
        <family val="2"/>
      </rPr>
      <t xml:space="preserve">Option 2: Dispenser maintenance
</t>
    </r>
    <r>
      <rPr>
        <sz val="12"/>
        <color theme="1"/>
        <rFont val="Calibri"/>
        <family val="2"/>
        <scheme val="minor"/>
      </rPr>
      <t xml:space="preserve">All drinking water dispensers meet the following requirement:
</t>
    </r>
    <r>
      <rPr>
        <sz val="12"/>
        <color theme="1"/>
        <rFont val="Calibri"/>
        <family val="2"/>
        <scheme val="minor"/>
      </rPr>
      <t xml:space="preserve">  • The  mouthpieces/outlets, protective guards, aerators (if present), basins and touch points are  cleaned on a daily basis.
</t>
    </r>
  </si>
  <si>
    <r>
      <rPr>
        <b/>
        <sz val="11"/>
        <color rgb="FF000000"/>
        <rFont val="Calibri"/>
        <family val="2"/>
      </rPr>
      <t xml:space="preserve">Option 2: Water quality monitoring
</t>
    </r>
    <r>
      <rPr>
        <sz val="12"/>
        <color theme="1"/>
        <rFont val="Calibri"/>
        <family val="2"/>
        <scheme val="minor"/>
      </rPr>
      <t xml:space="preserve">The following requirements are met:
</t>
    </r>
    <r>
      <rPr>
        <sz val="12"/>
        <color theme="1"/>
        <rFont val="Calibri"/>
        <family val="2"/>
        <scheme val="minor"/>
      </rPr>
      <t xml:space="preserve">  • Piped water is delivered to drinking water dispensers.
</t>
    </r>
    <r>
      <rPr>
        <sz val="12"/>
        <color theme="1"/>
        <rFont val="Calibri"/>
        <family val="2"/>
        <scheme val="minor"/>
      </rPr>
      <t xml:space="preserve">  • Water  is tested quarterly in drinking water dispensers and meets the following thresholds. If any sample exceeds these thresholds, remediation and  re-testing occur within a month:                                  
      •  Turbidity  is 1.0 NTU, FTU or FNU or less.  
      •  pH  is between 6.5 and 9.0 (between 5.5 and 9 if a reverse osmosis system is installed at the point of use).  
      •  Total  Dissolved Solids (TDS) are 500 mg/L or less.  
      •  Total  Chlorine is 5 mg/L or less.  
      •  Residual  (free) Chlorine is 5 mg/L or less.  
      •  Total  Coliforms are not detected in a 100 ml sample. Testing is required only if  residual chlorine is not detected.  
      •  Lead  is 10 µg/L or less. Sampling frequency can be reduced to once per year if  results are below detection limits in two consecutive samples.  
      •  Copper  is 2 mg/L or less. Sampling frequency can be reduced to twice a year if results  are below 0.1 mg/L in two consecutive samples; testing is no longer required if four  consecutive samples are below this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All  test results are submitted annually through the WELL digital platform.
</t>
    </r>
  </si>
  <si>
    <r>
      <rPr>
        <b/>
        <sz val="11"/>
        <color rgb="FF000000"/>
        <rFont val="Calibri"/>
        <family val="2"/>
      </rPr>
      <t xml:space="preserve">Option 2: Legionella plan implementation
</t>
    </r>
    <r>
      <rPr>
        <sz val="12"/>
        <color theme="1"/>
        <rFont val="Calibri"/>
        <family val="2"/>
        <scheme val="minor"/>
      </rPr>
      <t xml:space="preserve">The following requirement is met:
</t>
    </r>
    <r>
      <rPr>
        <sz val="12"/>
        <color theme="1"/>
        <rFont val="Calibri"/>
        <family val="2"/>
        <scheme val="minor"/>
      </rPr>
      <t xml:space="preserve">  • Project  submits annually through the WELL digital platform documentation of monitoring  results, corrective actions and Legionella sample results (if any) as  stated in the Legionella management plan.
</t>
    </r>
  </si>
  <si>
    <r>
      <rPr>
        <b/>
        <sz val="11"/>
        <color rgb="FF000000"/>
        <rFont val="Calibri"/>
        <family val="2"/>
      </rPr>
      <t xml:space="preserve">Option 2: UV system maintenance and inspection
</t>
    </r>
    <r>
      <rPr>
        <sz val="12"/>
        <color theme="1"/>
        <rFont val="Calibri"/>
        <family val="2"/>
        <scheme val="minor"/>
      </rPr>
      <t xml:space="preserve">The following requirements are met:
</t>
    </r>
    <r>
      <rPr>
        <sz val="12"/>
        <color theme="1"/>
        <rFont val="Calibri"/>
        <family val="2"/>
        <scheme val="minor"/>
      </rPr>
      <t xml:space="preserve">  • Evidence that the ultraviolet lamps have been replaced or maintained, according to manufacturer's recommendation is submitted annually through the WELL digital platform.
</t>
    </r>
    <r>
      <rPr>
        <sz val="12"/>
        <color theme="1"/>
        <rFont val="Calibri"/>
        <family val="2"/>
        <scheme val="minor"/>
      </rPr>
      <t xml:space="preserve">  • All cooling coils without ultraviolet lamps (if applicable) are inspected on a quarterly basis for mold growth and cleaned if necessary. Dated photos demonstrating adherence are submitted annually through the WELL digital platform.
</t>
    </r>
  </si>
  <si>
    <r>
      <rPr>
        <b/>
        <sz val="11"/>
        <color rgb="FF000000"/>
        <rFont val="Calibri"/>
        <family val="2"/>
      </rPr>
      <t xml:space="preserve">Option 2: Building entry maintenance
</t>
    </r>
    <r>
      <rPr>
        <sz val="12"/>
        <color theme="1"/>
        <rFont val="Calibri"/>
        <family val="2"/>
        <scheme val="minor"/>
      </rPr>
      <t xml:space="preserve">Building entryway systems are cleaned, as follows:
</t>
    </r>
    <r>
      <rPr>
        <sz val="12"/>
        <color theme="1"/>
        <rFont val="Calibri"/>
        <family val="2"/>
        <scheme val="minor"/>
      </rPr>
      <t xml:space="preserve">  • Wet-cleaned at least once a week, or as instructed by manufacturer.
</t>
    </r>
    <r>
      <rPr>
        <sz val="12"/>
        <color theme="1"/>
        <rFont val="Calibri"/>
        <family val="2"/>
        <scheme val="minor"/>
      </rPr>
      <t xml:space="preserve">  • Vacuumed at least once a day, or as instructed by manufacturer.
</t>
    </r>
  </si>
  <si>
    <r>
      <rPr>
        <b/>
        <sz val="11"/>
        <color rgb="FF000000"/>
        <rFont val="Calibri"/>
        <family val="2"/>
      </rPr>
      <t xml:space="preserve">Option 1: Displacement ventilation system
</t>
    </r>
    <r>
      <rPr>
        <sz val="12"/>
        <color theme="1"/>
        <rFont val="Calibri"/>
        <family val="2"/>
        <scheme val="minor"/>
      </rPr>
      <t xml:space="preserve">The project uses a displacement ventilation system in at least 90% of regularly occupied spaces, with one of the following as a basis for design:
</t>
    </r>
    <r>
      <rPr>
        <sz val="12"/>
        <color theme="1"/>
        <rFont val="Calibri"/>
        <family val="2"/>
        <scheme val="minor"/>
      </rPr>
      <t xml:space="preserve">  • ASHRAE Guidelines RP-949
</t>
    </r>
    <r>
      <rPr>
        <sz val="12"/>
        <color theme="1"/>
        <rFont val="Calibri"/>
        <family val="2"/>
        <scheme val="minor"/>
      </rPr>
      <t xml:space="preserve">  • ASHRAE 62.1-2019, "Stratified Air Distribution Systems (Section 6.2.1.2.1)
</t>
    </r>
    <r>
      <rPr>
        <sz val="12"/>
        <color theme="1"/>
        <rFont val="Calibri"/>
        <family val="2"/>
        <scheme val="minor"/>
      </rPr>
      <t xml:space="preserve">  • REHVA Guidebook No. 01 (Displacement Ventilation in non-industrial premises)
</t>
    </r>
    <r>
      <rPr>
        <b/>
        <sz val="11"/>
        <color rgb="FF000000"/>
        <rFont val="Calibri"/>
        <family val="2"/>
      </rPr>
      <t xml:space="preserve">
OR</t>
    </r>
  </si>
  <si>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750 ppm or less.
</t>
    </r>
    <r>
      <rPr>
        <sz val="12"/>
        <color theme="1"/>
        <rFont val="Calibri"/>
        <family val="2"/>
        <scheme val="minor"/>
      </rPr>
      <t xml:space="preserve">  • Not more than 350 ppm above outdoor levels.
</t>
    </r>
  </si>
  <si>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900 ppm or less.
</t>
    </r>
    <r>
      <rPr>
        <sz val="12"/>
        <color theme="1"/>
        <rFont val="Calibri"/>
        <family val="2"/>
        <scheme val="minor"/>
      </rPr>
      <t xml:space="preserve">  • Not more than 500 ppm above outdoor levels.
</t>
    </r>
  </si>
  <si>
    <r>
      <rPr>
        <b/>
        <sz val="11"/>
        <color rgb="FF000000"/>
        <rFont val="Calibri"/>
        <family val="2"/>
      </rPr>
      <t xml:space="preserve">Option 1: Laboratory-based VOC tests
</t>
    </r>
    <r>
      <rPr>
        <sz val="12"/>
        <color theme="1"/>
        <rFont val="Calibri"/>
        <family val="2"/>
        <scheme val="minor"/>
      </rPr>
      <t xml:space="preserve">The following thresholds are met in occupiable spaces:
</t>
    </r>
    <r>
      <rPr>
        <sz val="12"/>
        <color theme="1"/>
        <rFont val="Calibri"/>
        <family val="2"/>
        <scheme val="minor"/>
      </rPr>
      <t xml:space="preserve">  • Benzene (CAS 71-43-2): 10 µg/m³ or lower
</t>
    </r>
    <r>
      <rPr>
        <sz val="12"/>
        <color theme="1"/>
        <rFont val="Calibri"/>
        <family val="2"/>
        <scheme val="minor"/>
      </rPr>
      <t xml:space="preserve">  • Formaldehyde (CAS 50-00-0): 50 µg/m³ or lower
</t>
    </r>
    <r>
      <rPr>
        <sz val="12"/>
        <color theme="1"/>
        <rFont val="Calibri"/>
        <family val="2"/>
        <scheme val="minor"/>
      </rPr>
      <t xml:space="preserve">  • Toluene (CAS 108-88-3): 300 µg/m³ or lower
</t>
    </r>
    <r>
      <rPr>
        <b/>
        <sz val="11"/>
        <color rgb="FF000000"/>
        <rFont val="Calibri"/>
        <family val="2"/>
      </rPr>
      <t xml:space="preserve">
OR</t>
    </r>
  </si>
  <si>
    <t>Note: Projects can document participation in multiple programs that collectively address three or more WELL Concepts but may only receive one point under this Innovation.</t>
  </si>
  <si>
    <t xml:space="preserve">The project provides free, public tours of the WELL Certified space. Tours are offered on a pre-determined schedule or upon request and meet the following requirements:
  • Offered at least six times per year.
  • Include at least one destination per WELL concept.
  • Advertised through at least one publicly accessible channel (e.g., project website, signage, social media).
</t>
  </si>
  <si>
    <t>β Historical Acknowledgement</t>
  </si>
  <si>
    <t xml:space="preserve">The project considers best practices in universal design to accommodate a diverse range of disabilities and needs by implementing at a minimum one strategy in each of the following categories
  • Physical access: entry, exit and key interaction points that enable inclusive entrance to the project and strategies that accommodate user changes as needed (e.g., stair-free entrances, step-free egress, operable windows, automatic doors), supporting ease and independence of use
  • Developmental and intellectual health, including sensory requirements of people who are neurodiverse: strategies that use color, texture, images and other multi-sensory, visually perceptible information
  • Wayfinding: strategies that help individuals intuitively navigate through the project (e.g., signage, tactile maps, symbols, auditory cues, information systems, images, color that considers color blindness, various languages)
  • Policies and programs: strategies that support inclusion and accommodate a diverse range of needs (e.g., diversity and inclusion training, flexible work hours for individuals with disabilities)
  • Technology: technology (e.g., audio and visual equipment, web access, QR codes) that helps individuals fully utilize a space (e.g., remote access to assist blind or deaf individuals, support for those who do not speak the native language), made available to all occupants at no cost
  • Safety: strategies that support easy access to all spaces and amenities and minimize risk of injury, confusion or discomfort (e.g., lighting or clear sightlines to increase feelings of security, service animals, emergency egress plans with highlighted exit points)
</t>
  </si>
  <si>
    <r>
      <rPr>
        <b/>
        <sz val="11"/>
        <color rgb="FF000000"/>
        <rFont val="Calibri"/>
        <family val="2"/>
      </rPr>
      <t xml:space="preserve">Option 2: Support while traveling
</t>
    </r>
    <r>
      <rPr>
        <sz val="12"/>
        <color theme="1"/>
        <rFont val="Calibri"/>
        <family val="2"/>
        <scheme val="minor"/>
      </rPr>
      <t xml:space="preserve">The project or organization provides a policy to all eligible employees who are breastfeeding while traveling for business that meets the following requirements:
</t>
    </r>
    <r>
      <rPr>
        <sz val="12"/>
        <color theme="1"/>
        <rFont val="Calibri"/>
        <family val="2"/>
        <scheme val="minor"/>
      </rPr>
      <t xml:space="preserve">  • For all trips: an insulated cooler is supplied at no cost or fully reimbursed.
</t>
    </r>
    <r>
      <rPr>
        <sz val="12"/>
        <color theme="1"/>
        <rFont val="Calibri"/>
        <family val="2"/>
        <scheme val="minor"/>
      </rPr>
      <t xml:space="preserve">  • For all overnight trips: hotels (or other overnight accommodations) with refrigerator access.
</t>
    </r>
    <r>
      <rPr>
        <sz val="12"/>
        <color theme="1"/>
        <rFont val="Calibri"/>
        <family val="2"/>
        <scheme val="minor"/>
      </rPr>
      <t xml:space="preserve">  • For trips lasting longer than 48 hours: full coverage or reimbursement for breastmilk shipping services (e.g., to have expressed milk shipped home).
</t>
    </r>
  </si>
  <si>
    <r>
      <rPr>
        <b/>
        <sz val="11"/>
        <color rgb="FF000000"/>
        <rFont val="Calibri"/>
        <family val="2"/>
      </rPr>
      <t xml:space="preserve">Option 1: Breastfeeding support
</t>
    </r>
    <r>
      <rPr>
        <sz val="12"/>
        <color theme="1"/>
        <rFont val="Calibri"/>
        <family val="2"/>
        <scheme val="minor"/>
      </rPr>
      <t xml:space="preserve">The project or organization provides a policy to all eligible employees who are breastfeeding that meets the following requirements:
</t>
    </r>
    <r>
      <rPr>
        <sz val="12"/>
        <color theme="1"/>
        <rFont val="Calibri"/>
        <family val="2"/>
        <scheme val="minor"/>
      </rPr>
      <t xml:space="preserve">  • Paid break times for nursing or pumping that last at least 20 minutes at least every 3 hours, with flexibility as necessary to meet individual needs
</t>
    </r>
    <r>
      <rPr>
        <sz val="12"/>
        <color theme="1"/>
        <rFont val="Calibri"/>
        <family val="2"/>
        <scheme val="minor"/>
      </rPr>
      <t xml:space="preserve">  • One-time coverage or a subsidy of at least 50% for the purchase of a portable breast pump and/or availability of hospital-grade electric pump that accommodates multiple users
</t>
    </r>
    <r>
      <rPr>
        <sz val="12"/>
        <color theme="1"/>
        <rFont val="Calibri"/>
        <family val="2"/>
        <scheme val="minor"/>
      </rPr>
      <t xml:space="preserve">  • Postpartum lactation counseling, including back-to-work lactation counseling, offered at no cost or subsidized by at least 50%
</t>
    </r>
    <r>
      <rPr>
        <b/>
        <sz val="11"/>
        <color rgb="FF000000"/>
        <rFont val="Calibri"/>
        <family val="2"/>
      </rPr>
      <t xml:space="preserve">
AND</t>
    </r>
  </si>
  <si>
    <t>C06.5 β Provide Enhanced Health Benefits</t>
  </si>
  <si>
    <t>C05.4 Facilitate Interviews, Focus Groups and/or Observations</t>
  </si>
  <si>
    <t>C04.2 Administer Annual Survey and Report Results</t>
  </si>
  <si>
    <r>
      <rPr>
        <b/>
        <sz val="11"/>
        <color rgb="FF000000"/>
        <rFont val="Calibri"/>
        <family val="2"/>
      </rPr>
      <t xml:space="preserve">Option 2: Workday breaks
</t>
    </r>
    <r>
      <rPr>
        <sz val="12"/>
        <color theme="1"/>
        <rFont val="Calibri"/>
        <family val="2"/>
        <scheme val="minor"/>
      </rPr>
      <t xml:space="preserve">The project encourages the use of restorative space(s) through the following:
</t>
    </r>
    <r>
      <rPr>
        <sz val="12"/>
        <color theme="1"/>
        <rFont val="Calibri"/>
        <family val="2"/>
        <scheme val="minor"/>
      </rPr>
      <t xml:space="preserve">  • Paid breaks away from the workstation for all employees.&lt;sup&gt;17&lt;/sup&gt;
</t>
    </r>
  </si>
  <si>
    <t xml:space="preserve">The project or organization has a mental health policy and the benefits within are made available to all employees without a need to disclose the underlying health reason. The mental health policy meets the following requirements:
  • Sick leave may be used for mental health needs (e.g., appointments)
  • Short- or long-term leave may be used for mental health needs, with the option of a phased integration back to work after returning from leave
  • Increased interpersonal support (e.g., manager support with prioritizing and managing workloads, increased frequency of one-on-one check-ins)
  • Adjustment of work schedule to support mental health needs (e.g., appointments, start/end times)
  • Adjustment of the workplace to support mental health (e.g., moving a workstation to a busier or a quieter area, providing a quiet space for breaks, providing earplugs or headphones, increasing personal space, providing the ability to work from home)
</t>
  </si>
  <si>
    <t>M03.3 Offer Employee Mental Health Support</t>
  </si>
  <si>
    <r>
      <rPr>
        <b/>
        <sz val="11"/>
        <color rgb="FF000000"/>
        <rFont val="Calibri"/>
        <family val="2"/>
      </rPr>
      <t xml:space="preserve">Option 2: Contact reduction policies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t>
    </r>
    <r>
      <rPr>
        <sz val="12"/>
        <color theme="1"/>
        <rFont val="Calibri"/>
        <family val="2"/>
        <scheme val="minor"/>
      </rPr>
      <t xml:space="preserve">  • The project or organization implements 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r>
  </si>
  <si>
    <r>
      <rPr>
        <b/>
        <sz val="11"/>
        <color rgb="FF000000"/>
        <rFont val="Calibri"/>
        <family val="2"/>
      </rPr>
      <t xml:space="preserve">Option 2: Lead assessment not applicable
</t>
    </r>
    <r>
      <rPr>
        <sz val="12"/>
        <color theme="1"/>
        <rFont val="Calibri"/>
        <family val="2"/>
        <scheme val="minor"/>
      </rPr>
      <t xml:space="preserve">The following requirements are met:
</t>
    </r>
    <r>
      <rPr>
        <sz val="12"/>
        <color theme="1"/>
        <rFont val="Calibri"/>
        <family val="2"/>
        <scheme val="minor"/>
      </rPr>
      <t xml:space="preserve">  • The project does not have existing post-construction outdoor bare soil (e.g., not covered by grass, vegetation or mulch).
</t>
    </r>
    <r>
      <rPr>
        <sz val="12"/>
        <color theme="1"/>
        <rFont val="Calibri"/>
        <family val="2"/>
        <scheme val="minor"/>
      </rPr>
      <t xml:space="preserve">  • The project does not have artificial turf.
</t>
    </r>
    <r>
      <rPr>
        <sz val="12"/>
        <color theme="1"/>
        <rFont val="Calibri"/>
        <family val="2"/>
        <scheme val="minor"/>
      </rPr>
      <t xml:space="preserve">  • The project does not have loose-fill rubber from recycled tires.
</t>
    </r>
    <r>
      <rPr>
        <sz val="12"/>
        <color theme="1"/>
        <rFont val="Calibri"/>
        <family val="2"/>
        <scheme val="minor"/>
      </rPr>
      <t xml:space="preserve">  • Paint applied to existing playground equipment was installed and painted after the enactment of banning laws, or no playground equipment is present.
</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</si>
  <si>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application of lead-containing paint.
</t>
    </r>
    <r>
      <rPr>
        <sz val="12"/>
        <color theme="1"/>
        <rFont val="Calibri"/>
        <family val="2"/>
        <scheme val="minor"/>
      </rPr>
      <t xml:space="preserve">  • The project demonstrates through legal documentation (e.g., approved certificates of occupancy, remediation reports submitted to relevant authorities) that lead remediation was performance and clearance was provided.
</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</si>
  <si>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lead paint ban.
</t>
    </r>
    <r>
      <rPr>
        <b/>
        <sz val="11"/>
        <color rgb="FF000000"/>
        <rFont val="Calibri"/>
        <family val="2"/>
      </rPr>
      <t xml:space="preserve">
OR</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</si>
  <si>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installation of asbestos-containing materials.
</t>
    </r>
    <r>
      <rPr>
        <sz val="12"/>
        <color theme="1"/>
        <rFont val="Calibri"/>
        <family val="2"/>
        <scheme val="minor"/>
      </rPr>
      <t xml:space="preserve">  • The project demonstrates that asbestos remediation and clearance is a legal requirement to grant occupancy of the space.
</t>
    </r>
  </si>
  <si>
    <t xml:space="preserve">For newly installed or applied products within the project boundary, the following requirement is met:
  • The following product categories do not contain over 1,000 ppm of asbestos by weight or area:      	  
      •  Thermal protection, including all insulation (lagging) applied to pipes, fittings, boilers, tanks and ducts.  	  
      •  Acoustic treatments.  	  
      •  Sheathing.  	  
      •  Roofing and siding.  	  
      •  Fire and smoke protection.  	  
      •  Joint protection.  	  
      •  Plaster and gypsum board.  	  
      •  Ceilings.  	  
      •  Resilient flooring.
</t>
  </si>
  <si>
    <t>Note: Where room types include multiple use types (e.g., learning and fitness) use the limits that include the lower reverberation time or range.    Refer to the Performance Verification Guidebook for information on sensor/testing requirements, required testing duration and compliance calculations.</t>
  </si>
  <si>
    <t>Note: Where room types include multiple use types (e.g., learning and fitness) use the limits that include the lower reverberation time or range.</t>
  </si>
  <si>
    <r>
      <rPr>
        <b/>
        <sz val="11"/>
        <color rgb="FF000000"/>
        <rFont val="Calibri"/>
        <family val="2"/>
      </rPr>
      <t xml:space="preserve">Option 1: Informed Ergonomic Design
</t>
    </r>
    <r>
      <rPr>
        <sz val="12"/>
        <color theme="1"/>
        <rFont val="Calibri"/>
        <family val="2"/>
        <scheme val="minor"/>
      </rPr>
      <t xml:space="preserve">The following requirement is met:
</t>
    </r>
    <r>
      <rPr>
        <sz val="12"/>
        <color theme="1"/>
        <rFont val="Calibri"/>
        <family val="2"/>
        <scheme val="minor"/>
      </rPr>
      <t xml:space="preserve">  • The project or organization describes how Part 1 informed design-decisions within Feature V02: Ergonomics Workstation Design and, as applicable, Feature V07: Active Furnishings.
</t>
    </r>
    <r>
      <rPr>
        <b/>
        <sz val="11"/>
        <color rgb="FF000000"/>
        <rFont val="Calibri"/>
        <family val="2"/>
      </rPr>
      <t xml:space="preserve">
OR</t>
    </r>
  </si>
  <si>
    <t xml:space="preserve">The project or organization provides devices (e.g., wearable fitness tracker) to all eligible employees that meet the following requirements:
  • Available at no cost or subsidized by at least 50%.
  • Allow users to monitor their own metrics over time (i.e., provides a dashboard where individual metrics are aggregated).
  • Measure at least two physical activity metrics (e.g., steps, floors climbed, activity minutes).
  • Measure at least one additional health behavior (e.g., mindfulness practice, sleep).
</t>
  </si>
  <si>
    <r>
      <rPr>
        <b/>
        <sz val="11"/>
        <color rgb="FF000000"/>
        <rFont val="Calibri"/>
        <family val="2"/>
      </rPr>
      <t xml:space="preserve">Option 2: Employee utilization of incentive programs
</t>
    </r>
    <r>
      <rPr>
        <sz val="12"/>
        <color theme="1"/>
        <rFont val="Calibri"/>
        <family val="2"/>
        <scheme val="minor"/>
      </rPr>
      <t xml:space="preserve">One of the following requirements is met:
</t>
    </r>
    <r>
      <rPr>
        <sz val="12"/>
        <color theme="1"/>
        <rFont val="Calibri"/>
        <family val="2"/>
        <scheme val="minor"/>
      </rPr>
      <t xml:space="preserve">  • The project or organization monitors utilization of incentive programs and demonstrates an annual utilization rate of 50% (i.e., at least 50% of eligible employees have utilized at least one incentive over the past year). Projects may report combined utilization rates across multiple incentives, as appropriate.
</t>
    </r>
    <r>
      <rPr>
        <sz val="12"/>
        <color theme="1"/>
        <rFont val="Calibri"/>
        <family val="2"/>
        <scheme val="minor"/>
      </rPr>
      <t xml:space="preserve">  • The project or organization demonstrates an annual improvement in utilization of at least 10 percentage points. Projects may report combined utilization rates across multiple incentives, as appropriate.
</t>
    </r>
    <r>
      <rPr>
        <b/>
        <sz val="11"/>
        <color rgb="FF000000"/>
        <rFont val="Calibri"/>
        <family val="2"/>
      </rPr>
      <t xml:space="preserve">
AND</t>
    </r>
  </si>
  <si>
    <r>
      <rPr>
        <b/>
        <sz val="11"/>
        <color rgb="FF000000"/>
        <rFont val="Calibri"/>
        <family val="2"/>
      </rPr>
      <t xml:space="preserve">Option 1: Incentives for eligible employees
</t>
    </r>
    <r>
      <rPr>
        <sz val="12"/>
        <color theme="1"/>
        <rFont val="Calibri"/>
        <family val="2"/>
        <scheme val="minor"/>
      </rPr>
      <t xml:space="preserve">The project or organization offers at least two of the following physical activity promotion programs to eligible employees:
</t>
    </r>
    <r>
      <rPr>
        <sz val="12"/>
        <color theme="1"/>
        <rFont val="Calibri"/>
        <family val="2"/>
        <scheme val="minor"/>
      </rPr>
      <t xml:space="preserve">  • Rewards for physical activity engagement (e.g., prizes, financial rewards).
</t>
    </r>
    <r>
      <rPr>
        <sz val="12"/>
        <color theme="1"/>
        <rFont val="Calibri"/>
        <family val="2"/>
        <scheme val="minor"/>
      </rPr>
      <t xml:space="preserve">  • A subsidy towards physical activity costs incurred by employees (e.g., membership fees or group fitness classes), including those incurred during business travel.
</t>
    </r>
    <r>
      <rPr>
        <sz val="12"/>
        <color theme="1"/>
        <rFont val="Calibri"/>
        <family val="2"/>
        <scheme val="minor"/>
      </rPr>
      <t xml:space="preserve">  • Reductions in health care premiums based on physical activity engagement.
</t>
    </r>
    <r>
      <rPr>
        <sz val="12"/>
        <color theme="1"/>
        <rFont val="Calibri"/>
        <family val="2"/>
        <scheme val="minor"/>
      </rPr>
      <t xml:space="preserve">  • Flexible work hours to accommodate physical activity.
</t>
    </r>
    <r>
      <rPr>
        <sz val="12"/>
        <color theme="1"/>
        <rFont val="Calibri"/>
        <family val="2"/>
        <scheme val="minor"/>
      </rPr>
      <t xml:space="preserve">  • Paid time off for physical activity with a minimum of four days per calendar year. Days must be used towards physical activity engagement or recovery and may not be deducted from regular paid time off or other employer-provided time off from work (e.g., sick leave, standard paid holidays).
</t>
    </r>
    <r>
      <rPr>
        <b/>
        <sz val="11"/>
        <color rgb="FF000000"/>
        <rFont val="Calibri"/>
        <family val="2"/>
      </rPr>
      <t xml:space="preserve">
AND</t>
    </r>
  </si>
  <si>
    <t>Note: Interiors projects may count base building amenities towards feature requirements.</t>
  </si>
  <si>
    <r>
      <rPr>
        <b/>
        <sz val="11"/>
        <color rgb="FF000000"/>
        <rFont val="Calibri"/>
        <family val="2"/>
      </rPr>
      <t xml:space="preserve">Option 2: No standing workers
</t>
    </r>
    <r>
      <rPr>
        <sz val="12"/>
        <color theme="1"/>
        <rFont val="Calibri"/>
        <family val="2"/>
        <scheme val="minor"/>
      </rPr>
      <t xml:space="preserve">The project meets the following requirement:
</t>
    </r>
    <r>
      <rPr>
        <sz val="12"/>
        <color theme="1"/>
        <rFont val="Calibri"/>
        <family val="2"/>
        <scheme val="minor"/>
      </rPr>
      <t xml:space="preserve">  • There are no workstations at which users are regularly required to stand for 50% or more of their working hours.
</t>
    </r>
  </si>
  <si>
    <r>
      <rPr>
        <b/>
        <sz val="11"/>
        <color rgb="FF000000"/>
        <rFont val="Calibri"/>
        <family val="2"/>
      </rPr>
      <t xml:space="preserve">Option 2: Space considerations
</t>
    </r>
    <r>
      <rPr>
        <sz val="12"/>
        <color theme="1"/>
        <rFont val="Calibri"/>
        <family val="2"/>
        <scheme val="minor"/>
      </rPr>
      <t xml:space="preserve">All regularly occupied spaces meet the following requirement:
</t>
    </r>
    <r>
      <rPr>
        <sz val="12"/>
        <color theme="1"/>
        <rFont val="Calibri"/>
        <family val="2"/>
        <scheme val="minor"/>
      </rPr>
      <t xml:space="preserve">  • Unified Glare Rating (UGR) of 19 or lower.
</t>
    </r>
  </si>
  <si>
    <r>
      <rPr>
        <b/>
        <sz val="11"/>
        <color rgb="FF000000"/>
        <rFont val="Calibri"/>
        <family val="2"/>
      </rPr>
      <t xml:space="preserve">Option 2: Supportive programming
</t>
    </r>
    <r>
      <rPr>
        <sz val="12"/>
        <color theme="1"/>
        <rFont val="Calibri"/>
        <family val="2"/>
        <scheme val="minor"/>
      </rPr>
      <t xml:space="preserve">The project meets one of the following requirements:
</t>
    </r>
    <r>
      <rPr>
        <sz val="12"/>
        <color theme="1"/>
        <rFont val="Calibri"/>
        <family val="2"/>
        <scheme val="minor"/>
      </rPr>
      <t xml:space="preserve">  • Serves as a distribution point for a community-based agriculture program that delivers fruits and vegetables at least twice a month for at least four months of the year, in which regular occupants can participate
</t>
    </r>
    <r>
      <rPr>
        <sz val="12"/>
        <color theme="1"/>
        <rFont val="Calibri"/>
        <family val="2"/>
        <scheme val="minor"/>
      </rPr>
      <t xml:space="preserve">  • Hosts the weekly sale of fruits and vegetables (e.g., fruit and vegetable carts or stands, mobile markets) for at least four months of the year
</t>
    </r>
    <r>
      <rPr>
        <b/>
        <sz val="11"/>
        <color rgb="FF000000"/>
        <rFont val="Calibri"/>
        <family val="2"/>
      </rPr>
      <t xml:space="preserve">
OR</t>
    </r>
  </si>
  <si>
    <t xml:space="preserve">Foods and beverages are sold or provided by (or under contract with) the project owner and all foods and beverages are clearly labeled at point-of-decision (e.g., on packaging, menus, signage) to indicate if they contain the following common food allergens and intolerances
  • Peanut.
  • Fish.
  • Shellfish.
  • Soy.
  • Milk.
  • Egg.
  • Wheat.
  • Tree nuts.
  • Sesame.
  • Gluten.
</t>
  </si>
  <si>
    <t>N09.2 Label Food Allergens and Intolerances</t>
  </si>
  <si>
    <t xml:space="preserve">Meals with main dishes are sold or provided by (or under contract with) the project owner on a daily basis and include at least one option that meets the following requirements:
  • Does not contain peanut and tree nuts.
  • Does not contain gluten and wheat.
  • Does not contain soy.
  • Does not contain sesame.
  • Does not contain animal products, including seafood, dairy, and eggs.
</t>
  </si>
  <si>
    <r>
      <rPr>
        <b/>
        <sz val="11"/>
        <color rgb="FF000000"/>
        <rFont val="Calibri"/>
        <family val="2"/>
      </rPr>
      <t xml:space="preserve">Option 3: Safety plan communications
</t>
    </r>
    <r>
      <rPr>
        <sz val="12"/>
        <color theme="1"/>
        <rFont val="Calibri"/>
        <family val="2"/>
        <scheme val="minor"/>
      </rPr>
      <t xml:space="preserve">Conspicuous signage is present to communicate the following:
</t>
    </r>
    <r>
      <rPr>
        <sz val="12"/>
        <color theme="1"/>
        <rFont val="Calibri"/>
        <family val="2"/>
        <scheme val="minor"/>
      </rPr>
      <t xml:space="preserve">  • To distinguish potable from non-potable water (where applicable).
</t>
    </r>
    <r>
      <rPr>
        <sz val="12"/>
        <color theme="1"/>
        <rFont val="Calibri"/>
        <family val="2"/>
        <scheme val="minor"/>
      </rPr>
      <t xml:space="preserve">  • To highlight the safety features and conservation goals of the non-potable water system.
</t>
    </r>
  </si>
  <si>
    <r>
      <rPr>
        <b/>
        <sz val="11"/>
        <color rgb="FF000000"/>
        <rFont val="Calibri"/>
        <family val="2"/>
      </rPr>
      <t xml:space="preserve">Option 1: Provide Handwashing Signage in Commercial Kitchens
</t>
    </r>
    <r>
      <rPr>
        <sz val="12"/>
        <color theme="1"/>
        <rFont val="Calibri"/>
        <family val="2"/>
        <scheme val="minor"/>
      </rPr>
      <t xml:space="preserve">The following requirement is met:
</t>
    </r>
    <r>
      <rPr>
        <sz val="12"/>
        <color theme="1"/>
        <rFont val="Calibri"/>
        <family val="2"/>
        <scheme val="minor"/>
      </rPr>
      <t xml:space="preserve">  • Clear signage directing toward the nearest handwashing location is present at the entrance to all areas intended for food preparation and consumption.
</t>
    </r>
  </si>
  <si>
    <t xml:space="preserve">For all bathrooms, kitchens, rooms for cleaning and chemical storage, rooms with high-volume printers and copiers and high-humidity areas, the following requirements are met:
  • Meet one of the following:      	  
      •  Are separated from all adjacent regularly occupied spaces with self-closing doors and/or vestibules.  	  
      •  Are negatively pressurized compared with adjacent regularly occupied spaces.
  • Utilize exhaust fans such that the return air is vented outdoors and not recirculated
</t>
  </si>
  <si>
    <r>
      <rPr>
        <b/>
        <sz val="11"/>
        <color rgb="FF000000"/>
        <rFont val="Calibri"/>
        <family val="2"/>
      </rPr>
      <t xml:space="preserve">Option 1: Appliance and heater combustion ban
</t>
    </r>
    <r>
      <rPr>
        <sz val="12"/>
        <color theme="1"/>
        <rFont val="Calibri"/>
        <family val="2"/>
        <scheme val="minor"/>
      </rPr>
      <t xml:space="preserve">The following requirements are met for combustion-based fireplaces, stoves, space heaters, ranges and ovens:
</t>
    </r>
    <r>
      <rPr>
        <sz val="12"/>
        <color theme="1"/>
        <rFont val="Calibri"/>
        <family val="2"/>
        <scheme val="minor"/>
      </rPr>
      <t xml:space="preserve">  • Are not used in indoors
</t>
    </r>
    <r>
      <rPr>
        <sz val="12"/>
        <color theme="1"/>
        <rFont val="Calibri"/>
        <family val="2"/>
        <scheme val="minor"/>
      </rPr>
      <t xml:space="preserve">  • If located outdoors, only use natural gas / propane and are located at least 10 ft from the building
</t>
    </r>
    <r>
      <rPr>
        <b/>
        <sz val="11"/>
        <color rgb="FF000000"/>
        <rFont val="Calibri"/>
        <family val="2"/>
      </rPr>
      <t xml:space="preserve">
AND</t>
    </r>
  </si>
  <si>
    <r>
      <rPr>
        <b/>
        <sz val="11"/>
        <color rgb="FF000000"/>
        <rFont val="Calibri"/>
        <family val="2"/>
      </rPr>
      <t xml:space="preserve">Option 1: Increased air supply
</t>
    </r>
    <r>
      <rPr>
        <sz val="12"/>
        <color theme="1"/>
        <rFont val="Calibri"/>
        <family val="2"/>
        <scheme val="minor"/>
      </rPr>
      <t xml:space="preserve">For mechanically ventilated buildings, the following requirement is met in all occupiable spaces:
</t>
    </r>
    <r>
      <rPr>
        <sz val="12"/>
        <color theme="1"/>
        <rFont val="Calibri"/>
        <family val="2"/>
        <scheme val="minor"/>
      </rPr>
      <t xml:space="preserve">  • Exceed outdoor air supply rates described in one of the ventilation guidelines listed in Feature A03 Part 1 by the percentages shown in the table below:      	  		 
  			 	Tier  			 	Thresholds  			 	Points  		  		 
  			1  			30%  			 	  			 1  			  		  		 
  			2  			60%  			 	  			 2
</t>
    </r>
    <r>
      <rPr>
        <b/>
        <sz val="11"/>
        <color rgb="FF000000"/>
        <rFont val="Calibri"/>
        <family val="2"/>
      </rPr>
      <t xml:space="preserve">
OR</t>
    </r>
  </si>
  <si>
    <r>
      <rPr>
        <b/>
        <sz val="11"/>
        <color rgb="FF000000"/>
        <rFont val="Calibri"/>
        <family val="2"/>
      </rPr>
      <t xml:space="preserve">Option 2: No construction activities
</t>
    </r>
    <r>
      <rPr>
        <sz val="12"/>
        <color theme="1"/>
        <rFont val="Calibri"/>
        <family val="2"/>
        <scheme val="minor"/>
      </rPr>
      <t xml:space="preserve">The following requirement is met:
</t>
    </r>
    <r>
      <rPr>
        <sz val="12"/>
        <color theme="1"/>
        <rFont val="Calibri"/>
        <family val="2"/>
        <scheme val="minor"/>
      </rPr>
      <t xml:space="preserve">  • The project has not undergone construction activities after enrollment.
</t>
    </r>
  </si>
  <si>
    <t>Label Food Allergens and Intolerances</t>
  </si>
  <si>
    <t>Offer Employee Mental Health Support</t>
  </si>
  <si>
    <t>Administer Annual Survey and Report Results</t>
  </si>
  <si>
    <t>Facilitate Interviews, Focus Groups and/or Observations</t>
  </si>
  <si>
    <t>C06.5</t>
  </si>
  <si>
    <t>β Provide Enhanced Health Benefits</t>
  </si>
  <si>
    <t>C12.2</t>
  </si>
  <si>
    <t>C12.3</t>
  </si>
  <si>
    <t>C19ß.1</t>
  </si>
  <si>
    <t>C19ß</t>
  </si>
  <si>
    <t>C20ß.1</t>
  </si>
  <si>
    <t>C20ß</t>
  </si>
  <si>
    <t>Establish Education and Support</t>
  </si>
  <si>
    <t>C20.1 Provide Historical Acknowledgement</t>
  </si>
  <si>
    <t>C19.1 Establish Education and Support</t>
  </si>
  <si>
    <t>β Education and Support</t>
  </si>
  <si>
    <r>
      <rPr>
        <b/>
        <sz val="11"/>
        <color rgb="FF000000"/>
        <rFont val="Calibri"/>
        <family val="2"/>
      </rPr>
      <t xml:space="preserve">Option 1: Emergency resources
</t>
    </r>
    <r>
      <rPr>
        <sz val="12"/>
        <color theme="1"/>
        <rFont val="Calibri"/>
        <family val="2"/>
        <scheme val="minor"/>
      </rPr>
      <t xml:space="preserve">Resources are in place that  support emergency response, including at least three of the following:
</t>
    </r>
    <r>
      <rPr>
        <sz val="12"/>
        <color theme="1"/>
        <rFont val="Calibri"/>
        <family val="2"/>
        <scheme val="minor"/>
      </rPr>
      <t xml:space="preserve">  • Information indicating emergency procedures (e.g., evacuation  during fire or earthquake, containment and response strategies for infectious  disease outbreaks, shelter-in-place during active shooter) available to all  guests upon entrance to the building.
</t>
    </r>
    <r>
      <rPr>
        <sz val="12"/>
        <color theme="1"/>
        <rFont val="Calibri"/>
        <family val="2"/>
        <scheme val="minor"/>
      </rPr>
      <t xml:space="preserve">  • Building emergency notification system with auditory and visual  indicators of emergency (e.g., public address systems, flashing lights).
</t>
    </r>
    <r>
      <rPr>
        <sz val="12"/>
        <color theme="1"/>
        <rFont val="Calibri"/>
        <family val="2"/>
        <scheme val="minor"/>
      </rPr>
      <t xml:space="preserve">  • At least one first aid  kit per floor meeting requirements of Appendix C3.
</t>
    </r>
    <r>
      <rPr>
        <sz val="12"/>
        <color theme="1"/>
        <rFont val="Calibri"/>
        <family val="2"/>
        <scheme val="minor"/>
      </rPr>
      <t xml:space="preserve">  • AEDs accessible to any occupant within 328 feet and adoption of routine maintenance and testing schedule The locations of building AEDs are identified through posters, signs or other forms of communication other than on the AED itself
</t>
    </r>
    <r>
      <rPr>
        <sz val="12"/>
        <color theme="1"/>
        <rFont val="Calibri"/>
        <family val="2"/>
        <scheme val="minor"/>
      </rPr>
      <t xml:space="preserve">  • Undesignated epinephrine auto-injectors for food allergy  emergencies
</t>
    </r>
    <r>
      <rPr>
        <sz val="12"/>
        <color theme="1"/>
        <rFont val="Calibri"/>
        <family val="2"/>
        <scheme val="minor"/>
      </rPr>
      <t xml:space="preserve">  • Rides for employees subsidized or reimbursed by at least 50% to destination of need for emergency situations (e.g., urgent medical needs, personal or family emergency), including from home to work as needed (e.g., during public transit shutdown).
</t>
    </r>
    <r>
      <rPr>
        <b/>
        <sz val="11"/>
        <color rgb="FF000000"/>
        <rFont val="Calibri"/>
        <family val="2"/>
      </rPr>
      <t xml:space="preserve">
AND</t>
    </r>
  </si>
  <si>
    <t xml:space="preserve">The project or organization has a policy on schedules and time off that meets the following requirements:
  • For all employees:      	  
      •  A minimum of 11 consecutive hours off from work is available per 24-hour period  	  
      •  A minimum of 24 consecutive hours off from work is available per 7-day period  	  
      •  Employees who engage in shift work are provided a minimum 48-hour advance notice of shift changes.
  • For all eligible employees:      	  
      •  A minimum of 20 days of paid time off per calendar year (not including paid sick days or public holidays)  	  
      •  Work and work-related communications are not required during paid time off  	  
      •  Sick, vacation, floating holiday, personal and all other employer-provided days off from work are clearly defined.  	  
      •  Accrual policy is defined, including whether rollover days are allowed and date by which rollover days must be used.
  • For students in secondary schools (if applicable), the school day starts no earlier than 8:30 a.m
</t>
  </si>
  <si>
    <t xml:space="preserve">Projects offer mental health services and resources to support recovery from a traumatic event to all employees at no additional cost or subsidized, on-site, in-person within 0.25 mi of the project boundary or virtually, including at least three of the following:
  • Crisis counseling or trauma-focused psychotherapy with qualified mental health professionals.
  • Psychological first aid (PFA) training offered to all employees and/or required for manager-level employees
  • Bereavement counseling and materials on coping with grief, including resources for returning to work after a loss.
  • Information on benefits coverage and how to access additional mental health services, made conveniently and confidentially accessible to employees.
</t>
  </si>
  <si>
    <t xml:space="preserve">The following requirements are met:
  • At least two of the following are available to all employees and students at no additional cost:      	  
      •    	Education or awareness efforts on mental health and well-being, offered quarterly, either in-person or virtually (e.g., webcast on stress management, presentation on mindfulness, email on healthy sleep habits)  	  	  
      •    	Trainings or courses related to mental health and well-being, offered annually, either in-person or virtually (e.g., Mental Health First Aid, stress management training)  	  	  
      •    	Mindfulness or restorative programming, offered weekly, either in-person or virtually (e.g., ongoing access to guided meditation application, weekly yoga classes)  	  	  
      •    	Policy that establishes healthy working hours, outlining the maximum hours to be worked per 24-hour and seven-day period  	  	  
      •    	Dedicated space for restoration and relaxation, with an accompanying policy permitting breaks during work or school hours
  • Annual communication (e.g., email, online module, in-person training) is provided to all employees and students, and onboarding communications are provided to all new employees and students, specifically addressing all mental health and well-being benefits, resources and programs available through the project or organization.
</t>
  </si>
  <si>
    <t>Commercial Kitchen Spaces</t>
  </si>
  <si>
    <t xml:space="preserve">At least one staircase is open to regular occupants, services all occupiable floors of the project and is supported by the following:
  • Motivational, point-of-decision signage is present at the following locations:      	  
      •  Near the main building entrance or the reception desk.&lt;sup&gt;7 &lt;/sup&gt;  	  
      •  At elevator or escalator banks on each floor.&lt;sup&gt;7 &lt;/sup&gt;  	  
      •  At the base of stairs and stairwell re-entry points on each floor
  • If stairs are not visible from signage locations, wayfinding signage is used to guide occupants to the stairs
</t>
  </si>
  <si>
    <t>Circulation Areas</t>
  </si>
  <si>
    <t>Industrial</t>
  </si>
  <si>
    <r>
      <rPr>
        <b/>
        <sz val="11"/>
        <color rgb="FF000000"/>
        <rFont val="Calibri"/>
        <family val="2"/>
      </rPr>
      <t xml:space="preserve">Option 2: No packaged food offerings
</t>
    </r>
    <r>
      <rPr>
        <sz val="12"/>
        <color theme="1"/>
        <rFont val="Calibri"/>
        <family val="2"/>
        <scheme val="minor"/>
      </rPr>
      <t xml:space="preserve">The following requirement is met:
</t>
    </r>
    <r>
      <rPr>
        <sz val="12"/>
        <color theme="1"/>
        <rFont val="Calibri"/>
        <family val="2"/>
        <scheme val="minor"/>
      </rPr>
      <t xml:space="preserve">  • There are no packaged foods and beverages sold or provided on a daily basis by (or under contract with) the project owner.
</t>
    </r>
  </si>
  <si>
    <t>Commercial Kitchen Spaces &amp; Commercial Dining Spaces</t>
  </si>
  <si>
    <r>
      <rPr>
        <b/>
        <sz val="11"/>
        <color rgb="FF000000"/>
        <rFont val="Calibri"/>
        <family val="2"/>
      </rPr>
      <t xml:space="preserve">Option 1: UV system design
</t>
    </r>
    <r>
      <rPr>
        <sz val="12"/>
        <color theme="1"/>
        <rFont val="Calibri"/>
        <family val="2"/>
        <scheme val="minor"/>
      </rPr>
      <t xml:space="preserve">The following requirements are met:
</t>
    </r>
    <r>
      <rPr>
        <sz val="12"/>
        <color theme="1"/>
        <rFont val="Calibri"/>
        <family val="2"/>
        <scheme val="minor"/>
      </rPr>
      <t xml:space="preserve">  • All central air handling units use ultraviolet lamps to irradiate the surfaces of the cooling coils and drain pans
</t>
    </r>
    <r>
      <rPr>
        <sz val="12"/>
        <color theme="1"/>
        <rFont val="Calibri"/>
        <family val="2"/>
        <scheme val="minor"/>
      </rPr>
      <t xml:space="preserve">  • All cooling coils and drain pans not associated with central air handling units (e.g., those used in fan coil units or supplementary air handling units) either:      	  
      •  Are irradiated by ultraviolet lamps.  	  
      •  May be opened for inspection for mold growth and cleaned, if necessary.
</t>
    </r>
    <r>
      <rPr>
        <b/>
        <sz val="11"/>
        <color rgb="FF000000"/>
        <rFont val="Calibri"/>
        <family val="2"/>
      </rPr>
      <t xml:space="preserve">
AND</t>
    </r>
  </si>
  <si>
    <r>
      <rPr>
        <b/>
        <sz val="11"/>
        <color rgb="FF000000"/>
        <rFont val="Calibri"/>
        <family val="2"/>
      </rPr>
      <t xml:space="preserve">Option 3: Above-grade
</t>
    </r>
    <r>
      <rPr>
        <sz val="12"/>
        <color theme="1"/>
        <rFont val="Calibri"/>
        <family val="2"/>
        <scheme val="minor"/>
      </rPr>
      <t xml:space="preserve">One of the following requirements are met in regularly occupied spaces:      	  
      •  Is completely located on or above the third floor of the building.  	  
      •  Is constructed with raised-pier foundations (e.g., without a solid perimeter wall) and all mechanical equipment is elevated off the ground.
</t>
    </r>
  </si>
  <si>
    <r>
      <rPr>
        <b/>
        <sz val="11"/>
        <color rgb="FF000000"/>
        <rFont val="Calibri"/>
        <family val="2"/>
      </rPr>
      <t xml:space="preserve">Option 2: Mechanical ventilation
</t>
    </r>
    <r>
      <rPr>
        <sz val="12"/>
        <color theme="1"/>
        <rFont val="Calibri"/>
        <family val="2"/>
        <scheme val="minor"/>
      </rPr>
      <t xml:space="preserve">For regularly occupied spaces at or below grade, the following requirement is met:
</t>
    </r>
    <r>
      <rPr>
        <sz val="12"/>
        <color theme="1"/>
        <rFont val="Calibri"/>
        <family val="2"/>
        <scheme val="minor"/>
      </rPr>
      <t xml:space="preserve">  • All regularly occupied spaces at or below grade meet Feature A03, Part 1, Option 1.
</t>
    </r>
    <r>
      <rPr>
        <b/>
        <sz val="11"/>
        <color rgb="FF000000"/>
        <rFont val="Calibri"/>
        <family val="2"/>
      </rPr>
      <t xml:space="preserve">
OR</t>
    </r>
  </si>
  <si>
    <t>Commercial Kitchen Spaces &amp; Industrial</t>
  </si>
  <si>
    <t>Provide Historical Acknowledgement</t>
  </si>
  <si>
    <r>
      <rPr>
        <b/>
        <sz val="11"/>
        <color rgb="FF000000"/>
        <rFont val="Calibri"/>
        <family val="2"/>
      </rPr>
      <t xml:space="preserve">Option 2: Improvement Strategies
</t>
    </r>
    <r>
      <rPr>
        <sz val="12"/>
        <color theme="1"/>
        <rFont val="Calibri"/>
        <family val="2"/>
        <scheme val="minor"/>
      </rPr>
      <t xml:space="preserve">The project or organization submits on an annual basis:
</t>
    </r>
    <r>
      <rPr>
        <sz val="12"/>
        <color theme="1"/>
        <rFont val="Calibri"/>
        <family val="2"/>
        <scheme val="minor"/>
      </rPr>
      <t xml:space="preserve">  • Comparison of satisfaction results to aspirational targets.
</t>
    </r>
    <r>
      <rPr>
        <sz val="12"/>
        <color theme="1"/>
        <rFont val="Calibri"/>
        <family val="2"/>
        <scheme val="minor"/>
      </rPr>
      <t xml:space="preserve">  • Improvement strategies to be implemented, if applicable.
</t>
    </r>
  </si>
  <si>
    <r>
      <rPr>
        <b/>
        <sz val="11"/>
        <color rgb="FF000000"/>
        <rFont val="Calibri"/>
        <family val="2"/>
      </rPr>
      <t xml:space="preserve">Option 1: Satisfaction Targets
</t>
    </r>
    <r>
      <rPr>
        <sz val="12"/>
        <color theme="1"/>
        <rFont val="Calibri"/>
        <family val="2"/>
        <scheme val="minor"/>
      </rPr>
      <t xml:space="preserve">The project or organization creates and implements a plan that addresses the following:
</t>
    </r>
    <r>
      <rPr>
        <sz val="12"/>
        <color theme="1"/>
        <rFont val="Calibri"/>
        <family val="2"/>
        <scheme val="minor"/>
      </rPr>
      <t xml:space="preserve">  • Defines target satisfaction levels reported in the annual survey.
</t>
    </r>
    <r>
      <rPr>
        <b/>
        <sz val="11"/>
        <color rgb="FF000000"/>
        <rFont val="Calibri"/>
        <family val="2"/>
      </rPr>
      <t xml:space="preserve">
AND</t>
    </r>
  </si>
  <si>
    <t>All Spaces except Dwelling Units &amp; Guest Rooms</t>
  </si>
  <si>
    <t>Dwelling Units &amp; Guest Rooms</t>
  </si>
  <si>
    <r>
      <rPr>
        <b/>
        <sz val="11"/>
        <color rgb="FF000000"/>
        <rFont val="Calibri"/>
        <family val="2"/>
      </rPr>
      <t xml:space="preserve">Option 2: Supplemental lighting requirements
</t>
    </r>
    <r>
      <rPr>
        <sz val="12"/>
        <color theme="1"/>
        <rFont val="Calibri"/>
        <family val="2"/>
        <scheme val="minor"/>
      </rPr>
      <t xml:space="preserve">Supplemental light fixtures meet the following requirements:
</t>
    </r>
    <r>
      <rPr>
        <sz val="12"/>
        <color theme="1"/>
        <rFont val="Calibri"/>
        <family val="2"/>
        <scheme val="minor"/>
      </rPr>
      <t xml:space="preserve">  • Light levels are controllable by occupants, independently from the ambient lighting system.
</t>
    </r>
    <r>
      <rPr>
        <sz val="12"/>
        <color theme="1"/>
        <rFont val="Calibri"/>
        <family val="2"/>
        <scheme val="minor"/>
      </rPr>
      <t xml:space="preserve">  • The location of the light is adjustable by users of the workstation.
</t>
    </r>
    <r>
      <rPr>
        <sz val="12"/>
        <color theme="1"/>
        <rFont val="Calibri"/>
        <family val="2"/>
        <scheme val="minor"/>
      </rPr>
      <t xml:space="preserve">  • Under intended use, the light-emitting element is not visible to users.
</t>
    </r>
  </si>
  <si>
    <t>All Spaces except Dwelling Units, Commercial Kitchen Spaces &amp; Guest Rooms</t>
  </si>
  <si>
    <r>
      <rPr>
        <b/>
        <sz val="11"/>
        <color rgb="FF000000"/>
        <rFont val="Calibri"/>
        <family val="2"/>
      </rPr>
      <t xml:space="preserve">Option 2: No applicable commercial appliances
</t>
    </r>
    <r>
      <rPr>
        <sz val="12"/>
        <color theme="1"/>
        <rFont val="Calibri"/>
        <family val="2"/>
        <scheme val="minor"/>
      </rPr>
      <t xml:space="preserve">The following requirements are met:
</t>
    </r>
    <r>
      <rPr>
        <sz val="12"/>
        <color theme="1"/>
        <rFont val="Calibri"/>
        <family val="2"/>
        <scheme val="minor"/>
      </rPr>
      <t xml:space="preserve">  • There are no appliances that require a hood, as specified in ASHRAE 154-2011 (Table 2 - Type I Hood Requirements by Appliance Type, Table 2 - Type II Hood Requirements by Appliance Description)
</t>
    </r>
  </si>
  <si>
    <t xml:space="preserve">Food is prepared on-site by (or under contract with) the project owner on a daily basis and the following requirements are met:
  • All food service staff (including managers, servers and kitchen staff) are offered annual food allergy training that covers, at a minimum, the following topics      	  
      •  Overview of food allergies.  	  
      •  Anaphylaxis response protocols.  	  
      •  Emergency response protocols.  	  
      •  Communications protocols.  	  
      •  Reducing risk for cross-contact.  	  
      •  Use of recipes and ingredient disclosure.  	  
      •  Knowledge test.
  • At least one food service staff member who has completed the food allergy training within 12 months is present to handle questions and special requests from individuals about food allergens during hours of operation.
</t>
  </si>
  <si>
    <t xml:space="preserve">Food is prepared on-site by (or under contract with) the project owner on a daily basis and the following requirement is met:    a. Point-of-decision signage is present to encourage individuals to report their food allergies to food service staff.
</t>
  </si>
  <si>
    <t>Red and Processed Meats</t>
  </si>
  <si>
    <r>
      <rPr>
        <b/>
        <sz val="11"/>
        <color rgb="FF000000"/>
        <rFont val="Calibri"/>
        <family val="2"/>
      </rPr>
      <t xml:space="preserve">Option 2: Interior layout
</t>
    </r>
    <r>
      <rPr>
        <sz val="12"/>
        <color theme="1"/>
        <rFont val="Calibri"/>
        <family val="2"/>
        <scheme val="minor"/>
      </rPr>
      <t xml:space="preserve">One of the following requirements is met:
</t>
    </r>
    <r>
      <rPr>
        <sz val="12"/>
        <color theme="1"/>
        <rFont val="Calibri"/>
        <family val="2"/>
        <scheme val="minor"/>
      </rPr>
      <t xml:space="preserve">  • At least 30% of the regularly occupied area is within a 20 ft horizontal distance of envelope glazing.
</t>
    </r>
    <r>
      <rPr>
        <sz val="12"/>
        <color theme="1"/>
        <rFont val="Calibri"/>
        <family val="2"/>
        <scheme val="minor"/>
      </rPr>
      <t xml:space="preserve">  • Common spaces have unassigned seating and can accommodate at least 15% of regular occupants at any given time. At least 70% of all seating in the spaces is within a 16 ft horizontal distance of envelope glazing.
</t>
    </r>
    <r>
      <rPr>
        <b/>
        <sz val="11"/>
        <color rgb="FF000000"/>
        <rFont val="Calibri"/>
        <family val="2"/>
      </rPr>
      <t xml:space="preserve">
OR</t>
    </r>
  </si>
  <si>
    <r>
      <rPr>
        <b/>
        <sz val="11"/>
        <color rgb="FF000000"/>
        <rFont val="Calibri"/>
        <family val="2"/>
      </rPr>
      <t xml:space="preserve">Option 1: Visual lighting design
</t>
    </r>
    <r>
      <rPr>
        <sz val="12"/>
        <color theme="1"/>
        <rFont val="Calibri"/>
        <family val="2"/>
        <scheme val="minor"/>
      </rPr>
      <t xml:space="preserve">The following requirements are met:
</t>
    </r>
    <r>
      <rPr>
        <sz val="12"/>
        <color theme="1"/>
        <rFont val="Calibri"/>
        <family val="2"/>
        <scheme val="minor"/>
      </rPr>
      <t xml:space="preserve">  • All indoor and outdoor spaces (including transition areas) comply with the illuminance thresholds specified in one of the following lighting reference guidelines:      	  
      •  IES Lighting Library, Lighting Applications Standards Collection.³  	  
      •  EN 12464-1:202 or EN 12464-2:2014  	  
      •  ISO 8995-1:2002(E) (CIE S 008/E:2001)  	  
      •  GB50034-2013  	  
      •  CIBSE SLL Code for Lighting
</t>
    </r>
    <r>
      <rPr>
        <sz val="12"/>
        <color theme="1"/>
        <rFont val="Calibri"/>
        <family val="2"/>
        <scheme val="minor"/>
      </rPr>
      <t xml:space="preserve">  • The illuminance thresholds take into consideration the tasks and the age groups of the occupants.
</t>
    </r>
    <r>
      <rPr>
        <b/>
        <sz val="11"/>
        <color rgb="FF000000"/>
        <rFont val="Calibri"/>
        <family val="2"/>
      </rPr>
      <t xml:space="preserve">
OR</t>
    </r>
  </si>
  <si>
    <t>Ergonomics Programming</t>
  </si>
  <si>
    <r>
      <rPr>
        <b/>
        <sz val="11"/>
        <color rgb="FF000000"/>
        <rFont val="Calibri"/>
        <family val="2"/>
      </rPr>
      <t xml:space="preserve">Option 1: Professional ergonomics support
</t>
    </r>
    <r>
      <rPr>
        <sz val="12"/>
        <color theme="1"/>
        <rFont val="Calibri"/>
        <family val="2"/>
        <scheme val="minor"/>
      </rPr>
      <t xml:space="preserve">The project or organization meets at least one of the following requirements:
</t>
    </r>
    <r>
      <rPr>
        <sz val="12"/>
        <color theme="1"/>
        <rFont val="Calibri"/>
        <family val="2"/>
        <scheme val="minor"/>
      </rPr>
      <t xml:space="preserve">  • Engages with a qualified professional ergonomist (which may be a consultant, contractor or other third-party).
</t>
    </r>
    <r>
      <rPr>
        <sz val="12"/>
        <color theme="1"/>
        <rFont val="Calibri"/>
        <family val="2"/>
        <scheme val="minor"/>
      </rPr>
      <t xml:space="preserve">  • Has at least one qualified professional ergonomist on staff whose responsibilities include ergonomic programming, as defined in their job description and/or performance expectations.
</t>
    </r>
    <r>
      <rPr>
        <b/>
        <sz val="11"/>
        <color rgb="FF000000"/>
        <rFont val="Calibri"/>
        <family val="2"/>
      </rPr>
      <t xml:space="preserve">
AND</t>
    </r>
  </si>
  <si>
    <r>
      <rPr>
        <b/>
        <sz val="11"/>
        <color rgb="FF000000"/>
        <rFont val="Calibri"/>
        <family val="2"/>
      </rPr>
      <t xml:space="preserve">Option 2: Individual Ergonomic Needs
</t>
    </r>
    <r>
      <rPr>
        <sz val="12"/>
        <color theme="1"/>
        <rFont val="Calibri"/>
        <family val="2"/>
        <scheme val="minor"/>
      </rPr>
      <t xml:space="preserve">The following requirement is met:
</t>
    </r>
    <r>
      <rPr>
        <sz val="12"/>
        <color theme="1"/>
        <rFont val="Calibri"/>
        <family val="2"/>
        <scheme val="minor"/>
      </rPr>
      <t xml:space="preserve">  • The project or organization demonstrates a commitment to addressing the individual ergonomic needs of employees identified through individual ergonomics assessments.
</t>
    </r>
    <r>
      <rPr>
        <sz val="12"/>
        <color theme="1"/>
        <rFont val="Calibri"/>
        <family val="2"/>
        <scheme val="minor"/>
      </rPr>
      <t xml:space="preserve">  • The timeline for delivery of solutions is communicated to employees.
</t>
    </r>
  </si>
  <si>
    <t>V11.3 β Support Remote Work Ergonomics</t>
  </si>
  <si>
    <t>Enhanced Audio Devices</t>
  </si>
  <si>
    <t>Contact Reduction</t>
  </si>
  <si>
    <t>X12.1 β Reduce Respiratory Particle Exposure</t>
  </si>
  <si>
    <t xml:space="preserve">Projects located in a region with heightened risk of infectious respiratory disease transmission defined by a public health authority (e.g., World Health Organization, local public health agency) require at least one of the following for regular occupants to enter the space:
  • Proof of vaccination or documented exemption (e.g., a medical or religious exemption), including necessary boosters as applicable, for the disease of heightened risk.
  • Both of the following:   	  
      •   	Proof of negative diagnostic testing for the disease of heightened risk and, for eligible employees (as applicable), access to diagnostic testing at no cost. 	 	  
      •   	Face masks worn indoors by, at minimum, unvaccinated occupants. Face masks are available for all occupants
</t>
  </si>
  <si>
    <t>Carbon Disclosure and Reduction</t>
  </si>
  <si>
    <t>I06.1 Assess Carbon Emissions</t>
  </si>
  <si>
    <t xml:space="preserve">A carbon emissions assessment meets the following requirements:
  • Is conducted for the entire organization associated with the property owner, builder, developer or management company.
  • Is undertaken in accordance with one of the following:      	  
      •  GHG Corporate Standard,  	  
      •  ISO14064-1:2018, or  	  
      •  Another program based on one of the above.
  • Addresses scopes of emissions according to one of the tiers in the table below.      	  		 
  			 	  			Scope  			  			 	  			Points  			  		  		 
  			 	  			All emissions in Scope 1 and Scope 2.  			  			 	  			1  			  		  		 
  			 	  			All of the above, plus all emissions from at least the top three categories of Scope 3 (include a justification for selecting these categories).  			  			 	  			2
  • Is reviewed and audited at least at the level of a Limited Assurance engagement (e.g., according to ISAE 3410 or AA1000AS).
  • Is updated annually.
  • Is prominently and publicly available (e.g., on company website, in annual report).
</t>
  </si>
  <si>
    <t>I06.2 Set Carbon Reduction Goals</t>
  </si>
  <si>
    <t>I06.3 Meet Carbon Reduction Goals</t>
  </si>
  <si>
    <t xml:space="preserve">The property owner, builder, developer or management organization meets the following:
  • Has set a carbon reduction goal at least one reporting year prior to pursuing this part. (This may have occurred prior to participating in WELL).
  • Has met that carbon reduction goal, as calculated by one of the following:      	  
      •  Emissions reduced between the most recent reporting year and the previous reporting year.  	  
      •  Average emissions reduced year-over-year for multiple consecutive years (including an assessment undertaken not more than one year ago).
</t>
  </si>
  <si>
    <t>I06.4 Attain Carbon Neutrality</t>
  </si>
  <si>
    <t>feature_part</t>
  </si>
  <si>
    <t>feature_code</t>
  </si>
  <si>
    <t>part_number</t>
  </si>
  <si>
    <t>min_points</t>
  </si>
  <si>
    <t>N14.1</t>
  </si>
  <si>
    <t>N14</t>
  </si>
  <si>
    <t>V11.1</t>
  </si>
  <si>
    <t>V11</t>
  </si>
  <si>
    <t>V11.2</t>
  </si>
  <si>
    <t>V11.3</t>
  </si>
  <si>
    <t>β Support Remote Work Ergonomics</t>
  </si>
  <si>
    <t>S08.1</t>
  </si>
  <si>
    <t>S08</t>
  </si>
  <si>
    <t>S08.2</t>
  </si>
  <si>
    <t>X12.1</t>
  </si>
  <si>
    <t>X12</t>
  </si>
  <si>
    <t>β Reduce Respiratory Particle Exposure</t>
  </si>
  <si>
    <t>X12.2</t>
  </si>
  <si>
    <t>I06.1</t>
  </si>
  <si>
    <t>I06</t>
  </si>
  <si>
    <t>Assess Carbon Emissions</t>
  </si>
  <si>
    <t>I06.2</t>
  </si>
  <si>
    <t>Set Carbon Reduction Goals</t>
  </si>
  <si>
    <t>I06.3</t>
  </si>
  <si>
    <t>Meet Carbon Reduction Goals</t>
  </si>
  <si>
    <t>I06.4</t>
  </si>
  <si>
    <t>Attain Carbon Neutrality</t>
  </si>
  <si>
    <t xml:space="preserve">The property owner, builder, developer or management organization meets one of the following requirements in the current reporting year:
  • Is certified as carbon neutral by a scheme that follows PAS 2060.
  • Has purchased carbon credits and/or offsets from one of the following schemes to offset all emissions:      	  
      •  Verra/VCS.  	  
      •  Gold Standard.   	  
      •  ACR.       
</t>
  </si>
  <si>
    <t xml:space="preserve">The property owner, builder, developer or management organization meets the following requirements:
  • Sets a carbon reduction goal that is prominently and publicly available (e.g., on company website, in annual report).
  • Meets the requirements in one of the tiers in the table below:      	  		 
  			 	Tier  			 	Carbon Reduction Goals  			 	Point Value  		  		 
  			 	1  			 	Has submitted a commitment letter regarding their carbon reduction goal and is recognized as “Committed” by the Science Based Targets initiative.  			 	1  		  		 
  			 	2  			 	  			Selects a base year within the previous 5 years and the carbon reduction goals meet all of the following:    			- Includes all emissions from Scopes 1 and 2, plus at least the top three categories of Scope 3.    			- Based on absolute emissions (i.e., not emissions intensity).      			- Includes targets of a year-over-year reduction of at least 3% for each of the next 10 years, or until carbon neutrality is reached.  			  			 	2  		  		 
  			 	3  			 	Has an approved science-based carbon reduction target and is recognized as “Targets Set” by the Science Based Targets initiative.  			 	3  		  	       
</t>
  </si>
  <si>
    <t xml:space="preserve">The following requirement is met:
  • The project is currently certified in a green building rating system approved by IWBI and listed on IWBI's website (https://v2.wellcertified.com/resources/preapproved-programs).
</t>
  </si>
  <si>
    <t xml:space="preserve">The following requirement is met:
  • Within the last three years, the project has completed an independent health and well-being program, or an initiative approved by IWBI and listed on IWBI's website (https://v2.wellcertified.com/resources/preapproved-programs).
</t>
  </si>
  <si>
    <t xml:space="preserve">At least one member of the project team:
  • Has achieved the WELL Accredited Professional credential.
  • Maintains accreditation until the project's initial certification is achieved.
</t>
  </si>
  <si>
    <t>I01.10 Propose Innovation</t>
  </si>
  <si>
    <t>I01.9 Propose Innovation</t>
  </si>
  <si>
    <r>
      <rPr>
        <b/>
        <sz val="11"/>
        <color rgb="FF000000"/>
        <rFont val="Calibri"/>
        <family val="2"/>
      </rPr>
      <t xml:space="preserve">Option 2: Neurodiversity Education
</t>
    </r>
    <r>
      <rPr>
        <sz val="12"/>
        <color theme="1"/>
        <rFont val="Calibri"/>
        <family val="2"/>
        <scheme val="minor"/>
      </rPr>
      <t xml:space="preserve">The project offers educational programming that meets the following requirements: 
</t>
    </r>
    <r>
      <rPr>
        <sz val="12"/>
        <color theme="1"/>
        <rFont val="Calibri"/>
        <family val="2"/>
        <scheme val="minor"/>
      </rPr>
      <t xml:space="preserve">  • Is provided by a qualified neuro-inclusion professional.
</t>
    </r>
    <r>
      <rPr>
        <sz val="12"/>
        <color theme="1"/>
        <rFont val="Calibri"/>
        <family val="2"/>
        <scheme val="minor"/>
      </rPr>
      <t xml:space="preserve">  • Is offered annually to all employees.
</t>
    </r>
    <r>
      <rPr>
        <sz val="12"/>
        <color theme="1"/>
        <rFont val="Calibri"/>
        <family val="2"/>
        <scheme val="minor"/>
      </rPr>
      <t xml:space="preserve">  • Is offered live, either in-person or virtually.
</t>
    </r>
    <r>
      <rPr>
        <sz val="12"/>
        <color theme="1"/>
        <rFont val="Calibri"/>
        <family val="2"/>
        <scheme val="minor"/>
      </rPr>
      <t xml:space="preserve">  • Covers the following topics:      	  
      •    	Overview of the conditions of people who are neurodivergent.  	  	  
      •    	Preferred terms, language and definitions used to describe people who are neurodivergent.    	  	  
      •    	Evidence-based strategies to support and accommodate neuro-inclusion.   	  	  
      •    	Benefits of neuro-inclusive workplaces.  	  	  
      •    	Evidence-based strategies for preventing, identifying and navigating observed or experienced discrimination toward people who are neurodiverse.
</t>
    </r>
  </si>
  <si>
    <r>
      <rPr>
        <b/>
        <sz val="11"/>
        <color rgb="FF000000"/>
        <rFont val="Calibri"/>
        <family val="2"/>
      </rPr>
      <t xml:space="preserve">Option 1: Neuro-inclusive Employee Communication
</t>
    </r>
    <r>
      <rPr>
        <sz val="12"/>
        <color theme="1"/>
        <rFont val="Calibri"/>
        <family val="2"/>
        <scheme val="minor"/>
      </rPr>
      <t xml:space="preserve">The project meets the following requirements: 
</t>
    </r>
    <r>
      <rPr>
        <sz val="12"/>
        <color theme="1"/>
        <rFont val="Calibri"/>
        <family val="2"/>
        <scheme val="minor"/>
      </rPr>
      <t xml:space="preserve">  • Identifies and communicates the neuro-inclusive design strategies and related policies to employees through at least two of the following:      	  
      •    	Virtual tours, available on-demand.  	  	  
      •    	In-person tours, available upon request.  	  	  
      •    	Employee handbook.  	  	  
      •    	Signage throughout the project boundary.
</t>
    </r>
    <r>
      <rPr>
        <b/>
        <sz val="11"/>
        <color rgb="FF000000"/>
        <rFont val="Calibri"/>
        <family val="2"/>
      </rPr>
      <t xml:space="preserve">
AND</t>
    </r>
  </si>
  <si>
    <t>C21.3 Educate for Neuro-inclusion</t>
  </si>
  <si>
    <r>
      <rPr>
        <b/>
        <sz val="11"/>
        <color rgb="FF000000"/>
        <rFont val="Calibri"/>
        <family val="2"/>
      </rPr>
      <t xml:space="preserve">Option 2: Flexible Work Space Policy
</t>
    </r>
    <r>
      <rPr>
        <sz val="12"/>
        <color theme="1"/>
        <rFont val="Calibri"/>
        <family val="2"/>
        <scheme val="minor"/>
      </rPr>
      <t xml:space="preserve">The following requirement is met:
</t>
    </r>
    <r>
      <rPr>
        <sz val="12"/>
        <color theme="1"/>
        <rFont val="Calibri"/>
        <family val="2"/>
        <scheme val="minor"/>
      </rPr>
      <t xml:space="preserve">  •      A flexible work space policy is in place that allows employees to work in different spaces within the project boundary and throughout the day based on their individual sensory needs     
</t>
    </r>
  </si>
  <si>
    <t>Note: Projects may only achieve this part if Part 1 is also achieved.</t>
  </si>
  <si>
    <r>
      <rPr>
        <b/>
        <sz val="11"/>
        <color rgb="FF000000"/>
        <rFont val="Calibri"/>
        <family val="2"/>
      </rPr>
      <t xml:space="preserve">Option 1: Neuro-inclusive Design
</t>
    </r>
    <r>
      <rPr>
        <sz val="12"/>
        <color theme="1"/>
        <rFont val="Calibri"/>
        <family val="2"/>
        <scheme val="minor"/>
      </rPr>
      <t xml:space="preserve">The following requirements are met:
</t>
    </r>
    <r>
      <rPr>
        <sz val="12"/>
        <color theme="1"/>
        <rFont val="Calibri"/>
        <family val="2"/>
        <scheme val="minor"/>
      </rPr>
      <t xml:space="preserve">  • At least five of the following multisensory design strategies are implemented:      	  
      •    	Adjustable environmental factors (e.g., screens, privacy panels, desks, chairs, lighting, temperature, acoustics) that allow people to control their sensory exposure are incorporated throughout  	  	  
      •    	Natural forms, patterns, lines, shapes and objects (e.g., biomorphic, organic, fractal) are incorporated throughout.&lt;sup&gt;5,17,15 &lt;/sup&gt;  	  	  
      •    	Environmental cues (e.g., visual, tactile, auditory, sensory maps) that indicate a shift in behavior or activity between spaces are incorporated throughout  	  	  
      •    	Furniture that allows the body to stay in motion while using (e.g., rocking chair, balance boards)  	  	  
      •    	Movable furniture that can be relocated without causing noise disruption (e.g., placed on soft floor, includes furniture pads) is incorporated throughout  	  	  
      •    	Enclosed areas that have interior windows providing clear lines of sight throughout the space are present   	  	  
      •    	Walls that are curved or have rounded corners are present  	  	  
      •    	Single-loaded corridors (i.e., doors to rooms are only located on one side only) are present  	  	  
      •    	Personal storage for each regular occupant is available   	  	  
      •    	At least two entrances to the building are available, one designed with low-stimulation design strategies and one designed with high-stimulation design strategies.
</t>
    </r>
    <r>
      <rPr>
        <sz val="12"/>
        <color theme="1"/>
        <rFont val="Calibri"/>
        <family val="2"/>
        <scheme val="minor"/>
      </rPr>
      <t xml:space="preserve">  • At least four of the following low-stimulation design strategies are implemented in at least two spaces:      	  
      •    	Environmental factors that support visual, auditory and physical privacy  	  	  
      •    	Areas of refuge  	  	  
      •    	Low-intensity colors and patterns  	  	  
      •    	Low-threshold textural experiences (e.g., materials that are smooth or predictable in typography, carpets with low pile)  	  	  
      •    	Restorative elements (e.g., biophilic patterns, calming sounds, horizontal lines)  	  	  
      •    	Use of intimate scale (e.g., low ceilings, tight spatial layout).&lt;sup&gt;6,13,19 &lt;/sup&gt;  	  	  
      •    	Symmetrical organization of spatial layout and design elements
</t>
    </r>
    <r>
      <rPr>
        <sz val="12"/>
        <color theme="1"/>
        <rFont val="Calibri"/>
        <family val="2"/>
        <scheme val="minor"/>
      </rPr>
      <t xml:space="preserve">  • At least four of the following high-stimulation design strategies are implemented in at least two spaces:      	  
      •    	Environmental factors that support visual, auditory and physical stimulation  	  	  
      •    	Active and energizing design elements (e.g., natural sounds, low music, accent lighting)  	  	  
      •    	High-intensity colors and patterns.&lt;sup&gt;6,13,19 &lt;/sup&gt;  	  	  
      •    	High-threshold textural experiences (e.g., materials that are rough or unpredictable in typography, carpets with high pile).  	  	  
      •    	Use of open scale (e.g., high ceilings, open spatial layout)  	  	  
      •    	Asymmetrical organization of spatial layout and design elements
</t>
    </r>
    <r>
      <rPr>
        <sz val="12"/>
        <color theme="1"/>
        <rFont val="Calibri"/>
        <family val="2"/>
        <scheme val="minor"/>
      </rPr>
      <t xml:space="preserve">  • Low-stimulation and high-stimulation spaces are distributed according to the following:      	  
      •    	Interspersed throughout the project boundary  	  	  
      •    	Incorporated in both work spaces and non-work spaces. 
</t>
    </r>
    <r>
      <rPr>
        <b/>
        <sz val="11"/>
        <color rgb="FF000000"/>
        <rFont val="Calibri"/>
        <family val="2"/>
      </rPr>
      <t xml:space="preserve">
AND</t>
    </r>
  </si>
  <si>
    <t>C21.2 Create Spaces for Neuro-inclusion</t>
  </si>
  <si>
    <t xml:space="preserve">Facilitate a stakeholder charrette that meets the following requirements
  • Is hosted early in the WELL planning process (may be part of the stakeholder charrette listed in Feature C02 Part 1).
  • Involves a qualified neuro-inclusion professional.
  • ​​​Includes efforts to involve representatives from the following stakeholders, as applicable:      	  
      •    	Owners.  	  	  
      •    	Organizational representatives who identify as neurodivergent.   	  	  
      •    	Interior design professionals (e.g., interior designer, facilities planner, lighting specialist, acoustics specialist).  	  	  
      •    	Human resources.  	  	  
      •    	Facilities managers.  	  	  
      •    	Architects.   	  	  
      •    	Engineers.  	  	  
      •    	Contractors.
  • Accommodates participation from relevant stakeholders by addressing barriers (e.g., cultural norms or values, literacy levels, language, disabilities, work schedules, childcare) through timing, location, format and communication strategies
  • Defines goals for how the project will support neuro-inclusion through multisensory design strategies.
  • Identifies a list of credible sources (e.g., interviews, research studies, articles) that support how the identified neuro-inclusion goals may be addressed.
  • Recommends a set of multisensory design strategies to support neuro-inclusion throughout the project.
</t>
  </si>
  <si>
    <t>C21.1 Plan for Neuro-inclusion</t>
  </si>
  <si>
    <t>𝛽 Multisensory Design</t>
  </si>
  <si>
    <t>Note: This feature is a beta strategy and has an additional documentation requirement (beta feature feedback form). The feedback form supports IWBI in developing new features that are effective and applicable to projects around the world. </t>
  </si>
  <si>
    <t>Note: This Option is worth 1 point</t>
  </si>
  <si>
    <r>
      <rPr>
        <b/>
        <sz val="11"/>
        <color rgb="FF000000"/>
        <rFont val="Calibri"/>
        <family val="2"/>
      </rPr>
      <t xml:space="preserve">Option 1: Tuition assistance
</t>
    </r>
    <r>
      <rPr>
        <sz val="12"/>
        <color theme="1"/>
        <rFont val="Calibri"/>
        <family val="2"/>
        <scheme val="minor"/>
      </rPr>
      <t xml:space="preserve">The project or organization provides a Tuition Assistance Program (TAP), which may be limited to select institutions, to all eligible employees that meets the following requirement: 
</t>
    </r>
    <r>
      <rPr>
        <sz val="12"/>
        <color theme="1"/>
        <rFont val="Calibri"/>
        <family val="2"/>
        <scheme val="minor"/>
      </rPr>
      <t xml:space="preserve">  • Pays for a minimum of 75% of educational expenses for all enrolled courses each term/year (including tuition, program fees and books/materials) for vocational training, undergraduate, graduate, certificate courses and similar educational goals. Assistance is structured per the table below:      	  		 
  			Tier  			 Tuition Assistance Structure  			Point Value  		  		 
  			1  			Reimbursements for educational expenses  			 1 point  		  		 
  			2  			Direct payments for educational expenses  			 2 point  		  	           
</t>
    </r>
    <r>
      <rPr>
        <b/>
        <sz val="11"/>
        <color rgb="FF000000"/>
        <rFont val="Calibri"/>
        <family val="2"/>
      </rPr>
      <t xml:space="preserve">
OR</t>
    </r>
  </si>
  <si>
    <r>
      <rPr>
        <b/>
        <sz val="11"/>
        <color rgb="FF000000"/>
        <rFont val="Calibri"/>
        <family val="2"/>
      </rPr>
      <t xml:space="preserve">Option 2: Employee education
</t>
    </r>
    <r>
      <rPr>
        <sz val="12"/>
        <color theme="1"/>
        <rFont val="Calibri"/>
        <family val="2"/>
        <scheme val="minor"/>
      </rPr>
      <t xml:space="preserve">The project or organization offers in-person or virtual trainings (e.g., workshops, seminars) that meet the following requirements:
</t>
    </r>
    <r>
      <rPr>
        <sz val="12"/>
        <color theme="1"/>
        <rFont val="Calibri"/>
        <family val="2"/>
        <scheme val="minor"/>
      </rPr>
      <t xml:space="preserve">  • Are required of all managers and made available to all employees
</t>
    </r>
    <r>
      <rPr>
        <sz val="12"/>
        <color theme="1"/>
        <rFont val="Calibri"/>
        <family val="2"/>
        <scheme val="minor"/>
      </rPr>
      <t xml:space="preserve">  • Covers the following topics      	  
      •  The relevant domestic violence policy and resources.  	  
      •  Signs and symptoms that a person may be a victim of domestic violence.  	  
      •  How to appropriately respond if a colleague or direct report discloses that they or another employee is experiencing domestic violence.
</t>
    </r>
  </si>
  <si>
    <r>
      <rPr>
        <b/>
        <sz val="11"/>
        <color rgb="FF000000"/>
        <rFont val="Calibri"/>
        <family val="2"/>
      </rPr>
      <t xml:space="preserve">Option 1: Domestic violence policy
</t>
    </r>
    <r>
      <rPr>
        <sz val="12"/>
        <color theme="1"/>
        <rFont val="Calibri"/>
        <family val="2"/>
        <scheme val="minor"/>
      </rPr>
      <t xml:space="preserve">The project or organization makes available to all eligible employees a domestic violence policy that meets the following requirements: 
</t>
    </r>
    <r>
      <rPr>
        <sz val="12"/>
        <color theme="1"/>
        <rFont val="Calibri"/>
        <family val="2"/>
        <scheme val="minor"/>
      </rPr>
      <t xml:space="preserve">  • Provides employees who are victims of domestic violence at least ten days of leave, paid at the employee’s full salary or wages, during any 12-month period. Leave must meet the following requirements      	  
      •  Distinct from paid time off, sick leave and family leave.  	  
      •  If requiring incident disclosure for employees to qualify, takes steps to protect employee privacy.  	  
      •  Does not require a prerequisite minimum qualifying period of employment before an employee is eligible to take leave.
</t>
    </r>
    <r>
      <rPr>
        <sz val="12"/>
        <color theme="1"/>
        <rFont val="Calibri"/>
        <family val="2"/>
        <scheme val="minor"/>
      </rPr>
      <t xml:space="preserve">  • 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  	  
      •  Process of incident response that includes consultation with the victim, prioritizes victim privacy and safety and ensures incident disclosure will not adversely impact victim employment status.
</t>
    </r>
    <r>
      <rPr>
        <sz val="12"/>
        <color theme="1"/>
        <rFont val="Calibri"/>
        <family val="2"/>
        <scheme val="minor"/>
      </rPr>
      <t xml:space="preserve">  • Offers employees who report domestic violence incidents at least two of the following:      	  
      •  Flexible working arrangements (e.g., adjusted work hours or location)  	  
      •  Heightened security measures (e.g., call screenings, controlled workplace access, duress alarms, changes to contact information, worksite security escorts)  	  
      •  Referrals to local support organizations, community groups and crisis lines, including those available through Employee Assistance Programs (EAPs)  	  
      •  Temporary accommodations or financial support to cover the costs of temporary accommodations
</t>
    </r>
    <r>
      <rPr>
        <sz val="12"/>
        <color theme="1"/>
        <rFont val="Calibri"/>
        <family val="2"/>
        <scheme val="minor"/>
      </rPr>
      <t xml:space="preserve">  • Policy and related resources provided by the organization are easily and confidentially available (e.g., via a health portal, mailed communications, employee website) to all employees and reviewed and adjusted (as needed) annually by the organization. Policy must be made available to all new employees during onboarding
</t>
    </r>
    <r>
      <rPr>
        <b/>
        <sz val="11"/>
        <color rgb="FF000000"/>
        <rFont val="Calibri"/>
        <family val="2"/>
      </rPr>
      <t xml:space="preserve">
AND</t>
    </r>
  </si>
  <si>
    <t xml:space="preserve">The project or organization implements an action plan that meets the following requirements
  • Establishes annual targets for the prevention and/or mitigation of modern slavery in their operations and supply chain in the following areas (as applicable):      	  
      •  Construction.  	  
      •  Cleaning.  	  
      •  Catering.  	  
      •  Security.  	  
      •  Maintenance. 
  • Describes how the effectiveness of the implemented strategies are assessed annually and updates targets and/or strategies accordingly
  • Addresses implementation of the following strategies to meet established targets      	  
      •  Anti-slavery and anti-human trafficking policies.  	  
      •  Responsible procurement policies.  	  
      •  Annual trainings, mandatory for employees involved in procurement and made available to all employees, educating about the consequences of modern slavery and the project or organization’s policies and steps for preventing, identifying and reporting observed or potential incidences of modern slavery practices.  	  
      •  Reporting protocol that allows employees and supply chain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 The requirements in a, b and c are met for supply chain Tiers according to the table below.      	  		 
  			Feature Tier  			Supplier Level  			Point Value  		  		 
  			 	1  			 	Supply Chain Tier 1  			 	1 point  		  		 
  			 	2  			 	At least Supply Chain Tiers 1 &amp; 2  			 	2 points
</t>
  </si>
  <si>
    <t xml:space="preserve">The project or organization meets the following requirements:
  • A comprehensive mapping of the project's or organization’s structure, operations and supply chains is conducted annually for Tier 1 suppliers in the following sectors (as applicable):&lt;sup&gt;21 &lt;/sup&gt;      	  
      •  Construction.  	  
      •  Cleaning.  	  
      •  Catering.  	  
      •  Security.  	  
      •  Maintenance. 
  • A risk assessment is conducted annually that evaluates risks in the project's or organization’s operations and Tier 1 suppliers (at a minimum) in the above sectors for the following practices associated with modern slavery:&lt;sup&gt;21,22 &lt;/sup&gt;      	  
      •  Worst forms of child labor.  	  
      •  Forced labor.  	  
      •  Traditional slavery.  	  
      •  Bonded labor.  	  
      •  Human trafficking. 
  • A report is completed annually that discloses the following information, is reviewed by executives in the C-Suite, board of directors and/or equivalent high-level stakeholders, and published on the project or organization’s website:&lt;sup&gt;22 &lt;/sup&gt;      	  
      •  Processes of evaluation and risk assessment.  	  
      •  Results of evaluation or risk assessment, including where modern slavery risks have been identified.  	  
      •  Statement of commitment (including established goals and policies) aimed at identifying, preventing and mitigating modern slavery practices in the project’s or organization’s operations and supply chain. 
</t>
  </si>
  <si>
    <t xml:space="preserve">Projects establish a plan for re-entry into the project after an emergency (e.g., natural disaster, public health emergency) addressing at minimum the following:
  • Consultation with regular occupants before and after re-entry to understand their needs and concerns related to re-entry.
  • Safety, compliance and risk inspections of water, mechanical, electrical, ventilation and life safety systems, including necessary actions to restart building and facility systems after prolonged shutdown and approval or clearance for safe re-entry, as applicable.
  • 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 Re-evaluation and adjustment (as needed) of human resources, workplace wellness and employee support policies and amenities (e.g., use of common areas and shared spaces like wellness rooms, food provision, physical activity programs) to support a safer and healthier re-entry.
  • 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 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 Contingency planning and re-closure measures should the same hazard that forced initial closure re-occur.
  • 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 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</si>
  <si>
    <t xml:space="preserve">Projects implement at least one of the following:
  • Designated outdoor or indoor space is made available to emergency responders, relief organizations or other equivalent institutions at no cost for alternative use in case of emergency (e.g., shelter during a natural disaster, treatment area during a pandemic).
  • Funding or other resources (e.g., in partnership with local agencies providing relevant services or resources such as vouchers, shelter, clothing, food, transportation) are provided by the employer for emergency use by employees in at least two of the following critical scenarios:      	  
      •  Sheltering from domestic violence or abuse.  	  
      •  Quarantine due to infectious disease exposure.  	  
      •  Damage to employee housing from a disaster. 
  • 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kit).&lt;sup&gt;8 &lt;/sup&gt;  	  
      •  A process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</si>
  <si>
    <t xml:space="preserve">Projects implement a business continuity plan (BCP) that addresses at minimum the following
  • Determines critical business functions, processes, supporting resources and dependencies (e.g., email, internet connectivity, third-party suppliers or service providers, interdependent departments).
  • Includes a list of the roles and responsibilities of the business continuity team and convenes the team annually (at minimum) to review, test and update (as needed) the plan.
  • Implements a business impact analysis to evaluate the likely effects resulting from disruption of normal business functioning due to a disaster and to identify which critical business functions should be prioritized for recovery.
  • 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 Outlines strategies to support short- and long-term continuity in various disasters (e.g., blizzard, pandemic), restore and maintain business operations following disruption and re-mobilize in response to recurring disasters.
</t>
  </si>
  <si>
    <r>
      <rPr>
        <b/>
        <sz val="11"/>
        <color rgb="FF000000"/>
        <rFont val="Calibri"/>
        <family val="2"/>
      </rPr>
      <t xml:space="preserve">Option 1: Opioid response kits
</t>
    </r>
    <r>
      <rPr>
        <sz val="12"/>
        <color theme="1"/>
        <rFont val="Calibri"/>
        <family val="2"/>
        <scheme val="minor"/>
      </rPr>
      <t xml:space="preserve">The following  requirements are met:
</t>
    </r>
    <r>
      <rPr>
        <sz val="12"/>
        <color theme="1"/>
        <rFont val="Calibri"/>
        <family val="2"/>
        <scheme val="minor"/>
      </rPr>
      <t xml:space="preserve">  • 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and their contact information.
</t>
    </r>
    <r>
      <rPr>
        <sz val="12"/>
        <color theme="1"/>
        <rFont val="Calibri"/>
        <family val="2"/>
        <scheme val="minor"/>
      </rPr>
      <t xml:space="preserve">  • Protocol is in place  for follow-up after an opioid emergency event, including a plan for:                
      •  Debriefing those  affected.    
      •  Immediate replacement  of naloxone kit following use.    
      •  Replacing expired kits.
</t>
    </r>
    <r>
      <rPr>
        <b/>
        <sz val="11"/>
        <color rgb="FF000000"/>
        <rFont val="Calibri"/>
        <family val="2"/>
      </rPr>
      <t xml:space="preserve">
AND</t>
    </r>
  </si>
  <si>
    <r>
      <rPr>
        <b/>
        <sz val="11"/>
        <color rgb="FF000000"/>
        <rFont val="Calibri"/>
        <family val="2"/>
      </rPr>
      <t xml:space="preserve">Option 2: Emergency training and personnel
</t>
    </r>
    <r>
      <rPr>
        <sz val="12"/>
        <color theme="1"/>
        <rFont val="Calibri"/>
        <family val="2"/>
        <scheme val="minor"/>
      </rPr>
      <t xml:space="preserve">At least two of the following  are in place:
</t>
    </r>
    <r>
      <rPr>
        <sz val="12"/>
        <color theme="1"/>
        <rFont val="Calibri"/>
        <family val="2"/>
        <scheme val="minor"/>
      </rPr>
      <t xml:space="preserve">  • Emergency response team for medical emergencies, including at  least one certified medical professional, first responder or other qualified personnel who has received emergency medical training (e.g., Emergency Medical Technician, paramedic, police, fire service, individuals  certified in advanced first aid) present within the building during regular business hours
</t>
    </r>
    <r>
      <rPr>
        <sz val="12"/>
        <color theme="1"/>
        <rFont val="Calibri"/>
        <family val="2"/>
        <scheme val="minor"/>
      </rPr>
      <t xml:space="preserve">  • Security or crisis response team for  human-caused disruptions (e.g., active shooter, civil unrest).
</t>
    </r>
    <r>
      <rPr>
        <sz val="12"/>
        <color theme="1"/>
        <rFont val="Calibri"/>
        <family val="2"/>
        <scheme val="minor"/>
      </rPr>
      <t xml:space="preserve">  • Annual availability to  regular occupants of a certified training course on CPR, first aid and  AED usage
</t>
    </r>
    <r>
      <rPr>
        <sz val="12"/>
        <color theme="1"/>
        <rFont val="Calibri"/>
        <family val="2"/>
        <scheme val="minor"/>
      </rPr>
      <t xml:space="preserve">  • Trainings to promote emergency preparedness available to regular occupants that address at least the following topics:      	  
      •  Creating evacuation or sheltering plans.  	  
      •  Building emergency kits, supplies and go-bags.  	  
      •  For residents, if applicable, planning communications with family or primary contacts in case of emergency.
</t>
    </r>
  </si>
  <si>
    <t xml:space="preserve">Information is provided for the building in a way that meets the following requirements:
  • Is present in a physical format (e.g., printed signage, digital display) at the main building entrance and at least one additional functional building entrance, if present.
  • Is available in an electronic format (e.g., website, mobile application).
  •        All formats meet the following:      	  
      •  Include audio and/or braille that is compliant with ICC/ANSI A117.1-2003.  	  
      •  Use clear and simple language   	  
      •  Include more than one language.&lt;sup&gt;9 &lt;/sup&gt;  	  
      •  Include contact information for assistance services (e.g., screen readers, listening systems, wayfinding apps).   	 
  • All formats include a local amenities directory that meets the following:      	  
      •    	Displays the location of at least 8 existing use types (as defined in Appendix V1) relative to the building.  	  	  
      •    	Displays the location of all public transit stops located within a 400 m [0.25 mi] walk distance of the main building entrance, if present.
  •      If multiple businesses are present, all formats include a business directory that shows the names of businesses located within the building and their locations (e.g., floor level, room number).     
  • All formats include a site map of the building that shows the following, if present, using easily recognizable symbols:      	  
      •    	Bathrooms.  	  	  
      •    	Drinking water stations.  	  	  
      •    	Information services.  	  	  
      •    	Areas for resting or sitting.  	  	  
      •    	Wayfinding landmarks  	  	  
      •    	Accessible pathways  	  	  
      •    	Emergency exits.
  • All formats include a sensory map of the building that shows the following, if present, using easily recognizable symbols      	  
      •    	Restorative spaces.  	  	  
      •    	Loud sounds.  	  	  
      •    	Crowded spaces.  	  	  
      •    	Flashing lights.  	  	  
      •    	Strong smells.
</t>
  </si>
  <si>
    <t>C13.3 β Support Inclusive Building &amp; Neighborhood Wayfinding</t>
  </si>
  <si>
    <t xml:space="preserve">Primary circulation routes meet the following requirements:
  • Include landmarks (e.g., sculptures, water features, artwork, architectural elements) that are:       	  
      •    	Positioned at points-of-decision (e.g., intersections, elevators, stairways and emergency exits).&lt;sup&gt;21, 22&lt;/sup&gt;  	  	  
      •    	Physically prominent and unique (e.g., due to shape, color, size, historical or cultural significance)
  • Include amenities (e.g., restrooms, quiet areas, drinking water stations, information services) that are:       	  
      •    	Within a clear line of sight to another landmark or amenity.  	  	  
      •    	Located consistently throughout the project boundary (e.g., same location on each floor)
  • Include seating areas that are located consistently throughout the project boundary (e.g., same location on each floor)
</t>
  </si>
  <si>
    <t>C13.2 β Support Inclusive Interior Navigation</t>
  </si>
  <si>
    <r>
      <rPr>
        <b/>
        <sz val="11"/>
        <color rgb="FF000000"/>
        <rFont val="Calibri"/>
        <family val="2"/>
      </rPr>
      <t xml:space="preserve">Option 2: Community event space
</t>
    </r>
    <r>
      <rPr>
        <sz val="12"/>
        <color theme="1"/>
        <rFont val="Calibri"/>
        <family val="2"/>
        <scheme val="minor"/>
      </rPr>
      <t xml:space="preserve">One or more indoor or outdoor spaces within the project boundary are open for public convenings (e.g., local community groups, student clubs, non-profit organizations) at no cost that meets the following requirements: 
</t>
    </r>
    <r>
      <rPr>
        <sz val="12"/>
        <color theme="1"/>
        <rFont val="Calibri"/>
        <family val="2"/>
        <scheme val="minor"/>
      </rPr>
      <t xml:space="preserve">  • Has the capacity to hold to least 10 people.
</t>
    </r>
    <r>
      <rPr>
        <sz val="12"/>
        <color theme="1"/>
        <rFont val="Calibri"/>
        <family val="2"/>
        <scheme val="minor"/>
      </rPr>
      <t xml:space="preserve">  • Is available for meetings and/or events (e.g., pop-up health services, community meetings) on a weekly basis, at a minimum
</t>
    </r>
  </si>
  <si>
    <r>
      <rPr>
        <b/>
        <sz val="11"/>
        <color rgb="FF000000"/>
        <rFont val="Calibri"/>
        <family val="2"/>
      </rPr>
      <t xml:space="preserve">Option 1: Public space
</t>
    </r>
    <r>
      <rPr>
        <sz val="12"/>
        <color theme="1"/>
        <rFont val="Calibri"/>
        <family val="2"/>
        <scheme val="minor"/>
      </rPr>
      <t xml:space="preserve">The project designates outdoor or indoor space for public use at no cost that meets the following requirements: 
</t>
    </r>
    <r>
      <rPr>
        <sz val="12"/>
        <color theme="1"/>
        <rFont val="Calibri"/>
        <family val="2"/>
        <scheme val="minor"/>
      </rPr>
      <t xml:space="preserve">  • At least 2,000 ft².&lt;sup&gt;15&lt;/sup&gt;
</t>
    </r>
    <r>
      <rPr>
        <sz val="12"/>
        <color theme="1"/>
        <rFont val="Calibri"/>
        <family val="2"/>
        <scheme val="minor"/>
      </rPr>
      <t xml:space="preserve">  • Open at all times, unless closed for security purposes (e.g., during nighttime hours) or temporarily for special events
</t>
    </r>
    <r>
      <rPr>
        <sz val="12"/>
        <color theme="1"/>
        <rFont val="Calibri"/>
        <family val="2"/>
        <scheme val="minor"/>
      </rPr>
      <t xml:space="preserve">  • Signage or other communication clearly indicates hours the space is open and the designation for public use
</t>
    </r>
    <r>
      <rPr>
        <sz val="12"/>
        <color theme="1"/>
        <rFont val="Calibri"/>
        <family val="2"/>
        <scheme val="minor"/>
      </rPr>
      <t xml:space="preserve">  • Provides quality seating areas and is easily navigable for individuals of all abilities
</t>
    </r>
    <r>
      <rPr>
        <b/>
        <sz val="11"/>
        <color rgb="FF000000"/>
        <rFont val="Calibri"/>
        <family val="2"/>
      </rPr>
      <t xml:space="preserve">
OR</t>
    </r>
  </si>
  <si>
    <t xml:space="preserve">The project or organization has a policy that meets at least two of the following requirements:
  • All eligible employees are given the option to take paid time off to participate in volunteer activities for at least the equivalent of two workdays annually (separate from vacation, sick or other generally allocated paid time off).
  • A list of local volunteer opportunities is provided to all employees, with at least one suitable opportunity per month and at least eight hours organized by the employer with a registered charity or non-profit per year.
  • Employer matches employee’s contributions to a registered charity or non-profit of employee’s choice, up to a maximum annual amount defined by the employer.
  • At least one community engagement program (e.g. events, talks, workshops, trainings or other public engagement intended to promote education, play, physical activity, social connection and/or well-being) at no cost to the public on a quarterly basis on- or off-site 
</t>
  </si>
  <si>
    <t xml:space="preserve">A bereavement policy is available to all eligible employees that includes the following requirements:
  • Protocol for notifying supervisors of the loss.
  • Bereavement leave that includes:      	  
      •  At least five days of paid leave during any 12-month period for the loss of a child (including miscarriages and stillbirths), spouse, parent or dependent.&lt;sup&gt;12,13 &lt;/sup&gt;  	  
      •  At least three days of leave, paid at 75% or higher of the employee’s full salary or wages, during any 12-month period for the loss of a family member, colleague or friend.&lt;sup&gt;12,13 &lt;/sup&gt;  	  
      •  Additional unpaid leave for any of the above losses during any 12-month period, granting employees a minimum of 20 days of leave to use at any point in the bereavement process. The days of paid leave may be counted toward the 20 days.
  • Bereavement support resources, covering:      	  
      •  Coping with grief.  	  
      •  Returning to work after a loss.&lt;sup&gt;8,14 &lt;/sup&gt;  	  
      •  Accessing local bereavement support services   	  	    	  	  	       
  • Coverage for bereavement counseling services at no cost or subsidized by at least 50%. 
</t>
  </si>
  <si>
    <t xml:space="preserve">The project or organization makes a family leave policy available to all eligible employees that meets the following requirements:
  • At least 12 weeks of leave during any 12-month period, paid at 75% or higher of the employee’s full salary or wages, for the care of a spouse, domestic partner, child, dependent, parent, parent-in-law, grandparent, grandchild, sibling or other designated relation with a chronic or long-term serious health condition (including an illness, injury, impairment or physical or mental health condition) that involves one of the following      	  
      •  Inpatient care in a hospital, hospice or residential healthcare facility for conditions such as stroke, infectious disease or PTSD.  	  
      •  Continuing treatment and/or supervision by a healthcare provider for conditions such as diabetes, asthma or cancer.
  • The option to use paid sick leave or personal days for the care of a spouse, domestic partner, child, dependent, parent, parent-in-law, grandparent, grandchild or sibling.
  • At least one of the following for the care of a spouse, domestic partner, child, dependent, parent, parent-in-law, grandparent, grandchild, sibling or other designated relation:      	  
      •  Part-time options.  	  
      •  Work from home flexibility.  	  
      •  Flexible schedules.
</t>
  </si>
  <si>
    <t xml:space="preserve">At least three of the following are provided for all employees:
  • On-site childcare centers compliant with local childcare licensure regulations, or subsidies of at least 50% for off-site or at-home childcare
  • Back-up childcare coverage (e.g., drop-in daycare, overnight childcare, in-home babysitting service, virtual childcare service) in case of unexpected events (e.g., family emergency, school closure) at no cost or subsidized by at least 50%
  • School break childcare programs (e.g., center- or home-based care during school break or winter holidays)&lt;sup&gt;10 &lt;/sup&gt;at no cost or subsidized by at least 50%.
  • Policy allowing the use of paid sick leave, family leave or personal days for the care of a child.
  • Policy allowing at least one of the following to support all employees with children:      	  
      •  Part-time options.  	  
      •  Work from home flexibility.  	  
      •  Flexible schedules
</t>
  </si>
  <si>
    <t xml:space="preserve">The project provides at least one dedicated lactation room for all employees that meets the following requirements:
  • Is at least 49 ft².12
  • Includes, at a minimum, the following:      	  
      •  Work surface and comfortable chair  	  
      •  Two electrical outlets  	  
      •  User-operated lock with occupancy indicator (e.g., signage)  	  
      •  Reservation system, designed to consider privacy preferences (e.g., utilizes a numbering system instead of individual names)  	  
      •  Proximity to sink, faucet, paper towel dispenser and soap. These amenities are not required to be located in a lactation room but may not be located in a bathroom  	  
      •  Refrigerator with dedicated, sufficient space for milk storage, based on assessment of user needs  	  
      •  Dedicated microwave or other method to sanitize or sterilize pump equipment, through boiling, steaming, or other sterilizing solutions  	  
      •  Dedicated storage space for pumping supplies
  • Provides a calming and comfortable environment that addresses, at a minimum, the following:      	  
      •  Sound minimization  	  
      •  Ambient lighting  	  
      •  Thermal comfort
  • Present in a quantity that meets current and anticipated demand
</t>
  </si>
  <si>
    <r>
      <rPr>
        <b/>
        <sz val="11"/>
        <color rgb="FF000000"/>
        <rFont val="Calibri"/>
        <family val="2"/>
      </rPr>
      <t xml:space="preserve">Option 2: Parental support policies
</t>
    </r>
    <r>
      <rPr>
        <sz val="12"/>
        <color theme="1"/>
        <rFont val="Calibri"/>
        <family val="2"/>
        <scheme val="minor"/>
      </rPr>
      <t xml:space="preserve">The project or organization offers a policy that provides at least two of the following services to help employees utilize and return from parental leave:&lt;sup&gt;4,6–9&lt;/sup&gt;
</t>
    </r>
    <r>
      <rPr>
        <sz val="12"/>
        <color theme="1"/>
        <rFont val="Calibri"/>
        <family val="2"/>
        <scheme val="minor"/>
      </rPr>
      <t xml:space="preserve">  • At least one of the following upon returning from parental leave:      	  
      •  Part-time options (e.g., ramp back programs).  	  
      •  Work from home flexibility.  	  
      •  Flexible schedules. 
</t>
    </r>
    <r>
      <rPr>
        <sz val="12"/>
        <color theme="1"/>
        <rFont val="Calibri"/>
        <family val="2"/>
        <scheme val="minor"/>
      </rPr>
      <t xml:space="preserve">  • Communications (e.g., emails, modules, trainings) sent to expecting parents about the parental leave policies and resources, including guidance on the positive health impacts of parental leave. 
</t>
    </r>
    <r>
      <rPr>
        <sz val="12"/>
        <color theme="1"/>
        <rFont val="Calibri"/>
        <family val="2"/>
        <scheme val="minor"/>
      </rPr>
      <t xml:space="preserve">  • Coaching or counseling program, or other resources to help employees transition when returning from parental leave.
</t>
    </r>
    <r>
      <rPr>
        <sz val="12"/>
        <color theme="1"/>
        <rFont val="Calibri"/>
        <family val="2"/>
        <scheme val="minor"/>
      </rPr>
      <t xml:space="preserve">  • Training for managers on how to work with employees to create a plan for parental leave and optimally support employees returning from parental leave.
</t>
    </r>
  </si>
  <si>
    <r>
      <rPr>
        <b/>
        <sz val="11"/>
        <color rgb="FF000000"/>
        <rFont val="Calibri"/>
        <family val="2"/>
      </rPr>
      <t xml:space="preserve">Option 1: Parental leave
</t>
    </r>
    <r>
      <rPr>
        <sz val="12"/>
        <color theme="1"/>
        <rFont val="Calibri"/>
        <family val="2"/>
        <scheme val="minor"/>
      </rPr>
      <t xml:space="preserve">A parental leave policy that meets the following requirements is available for all eligible employees:
</t>
    </r>
    <r>
      <rPr>
        <sz val="12"/>
        <color theme="1"/>
        <rFont val="Calibri"/>
        <family val="2"/>
        <scheme val="minor"/>
      </rPr>
      <t xml:space="preserve">  • At least 40 weeks of parental leave is offered to the designated birthing parent and/or primary care giver.&lt;sup&gt;4,15 &lt;/sup&gt;Of this, at least a portion must be paid at 75% or higher of the employee’s full salary or wages and include benefits, per the table below.&lt;sup&gt;15 &lt;/sup&gt;
</t>
    </r>
    <r>
      <rPr>
        <sz val="12"/>
        <color theme="1"/>
        <rFont val="Calibri"/>
        <family val="2"/>
        <scheme val="minor"/>
      </rPr>
      <t xml:space="preserve">  • Parental leave is offered to the non-primary caregiver, of which at least a portion is paid at 75% or higher of the employee’s full salary or wages and including benefits, per the table below
</t>
    </r>
    <r>
      <rPr>
        <sz val="12"/>
        <color theme="1"/>
        <rFont val="Calibri"/>
        <family val="2"/>
        <scheme val="minor"/>
      </rPr>
      <t xml:space="preserve">  • Leave must be separate from other types of leave (e.g., sick leave, paid time off) and may be used consecutively or non-consecutively during any 12-month period during pregnancy or after birth or adoption.      	  		 
  			Tier  			Weeks of Paid Leave for the Birthing Parent and/or Primary Caregiver  			   			Weeks of Paid Leave for Non-Primary Caregiver   			Point Value  		  		 
  			 	1  			 	At least 12 weeks  			 	AND  			 	At least 2 weeks  			 1 point  		  		 
  			2  			At least 18 weeks&lt;sup&gt;5,17 &lt;/sup&gt;  			 	AND  			 	At least 3 weeks  			 2 points  		  		 
  			3  			At least 30 week  			 	AND  			 	At least 4 weeks  			 3 points
</t>
    </r>
    <r>
      <rPr>
        <b/>
        <sz val="11"/>
        <color rgb="FF000000"/>
        <rFont val="Calibri"/>
        <family val="2"/>
      </rPr>
      <t xml:space="preserve">
AND</t>
    </r>
  </si>
  <si>
    <r>
      <rPr>
        <b/>
        <sz val="11"/>
        <color rgb="FF000000"/>
        <rFont val="Calibri"/>
        <family val="2"/>
      </rPr>
      <t xml:space="preserve">Option 1: Health promotion strategies
</t>
    </r>
    <r>
      <rPr>
        <sz val="12"/>
        <color theme="1"/>
        <rFont val="Calibri"/>
        <family val="2"/>
        <scheme val="minor"/>
      </rPr>
      <t xml:space="preserve">Occupant health and well-being is  promoted through the following:
</t>
    </r>
    <r>
      <rPr>
        <sz val="12"/>
        <color theme="1"/>
        <rFont val="Calibri"/>
        <family val="2"/>
        <scheme val="minor"/>
      </rPr>
      <t xml:space="preserve">  • Monthly digital communications to employees and/or regular occupants (as applicable) that address the following:                    
      •  Reinforce the project’s culture of health.    
      •  Market health promotion policies and programs.    
      •  Highlight stories from regular occupants (as  applicable) who exemplify the project’s health culture.     
      •  Offer education (e.g., tips and resources created by the project  or a third party) on at least two topics within the ten WELL concepts
</t>
    </r>
    <r>
      <rPr>
        <sz val="12"/>
        <color theme="1"/>
        <rFont val="Calibri"/>
        <family val="2"/>
        <scheme val="minor"/>
      </rPr>
      <t xml:space="preserve">  • Quarterly education sessions (e.g., workshops, lectures,  seminars) that offer instruction on topics within the ten WELL concepts,  covering at least two different concepts per year.
</t>
    </r>
    <r>
      <rPr>
        <b/>
        <sz val="11"/>
        <color rgb="FF000000"/>
        <rFont val="Calibri"/>
        <family val="2"/>
      </rPr>
      <t xml:space="preserve">
AND</t>
    </r>
  </si>
  <si>
    <t xml:space="preserve">A sick leave policy that meets the following requirements is available to all eligible employees:
  • Leave is offered upfront or accrued for use during any 12-month period for any health condition and meets one of the following requirements:      	  
      •  Short-term sick leave for all eligible employees, distinct from paid time off and family leave, at least 10 days of which are paid at 50% or higher of the employee’s full salary or wages.   	  
      •  At least 20 days of combined paid time off and sick leave, which are paid at 50% or higher of the employee’s full salary or wages. Projects using a blended policy are not eligible to pursue Feature M06 Part 1.
  • Statement that discourages employees from coming into work when they feel sick and from doing work while on sick leave.
  • At least one of the following:       	  
      •  At least 12 weeks of sick leave (which may be unpaid) during any 12-month period for a chronic or serious health condition that involves inpatient care in a hospice or residential healthcare facility (e.g., stroke, infectious disease, surgery) or a health condition that requires continuing treatment and/or supervision by a healthcare provider (e.g., diabetes, asthma, cancer).  	  
      •  Part-time options, flexible schedules or permission to work from home when recovering from serious health conditions.
</t>
  </si>
  <si>
    <t xml:space="preserve">A health benefits policy is available for all eligible employees that provides health services at no cost or subsidized, on-site and in-person within 0.25 mi of the project boundary or through a telemedicine provider or digital health platform. The health services program meets the following requirements:     
  • Experienced and qualified healthcare providers (e.g., physician, nurse practitioner, physician assistant) are available to provide confidential medical treatment for episodic, recurrent, urgent or other illnesses before, during and/or after regular business hours.
  • A scheduling system that allows drop-ins and/or appointment booking. 
  • Eligible employees are permitted to use services during the workday if appointments are only available during regular business hours.
</t>
  </si>
  <si>
    <t xml:space="preserve">A health benefits policy meets the following requirements:
  • Is available to all eligible employees and their designated dependents (e.g., spouse, domestic partner, child) at no cost or subsidized that includes the following services:       	  
      •  Medical care.  	  
      •  Dental care.  	  
      •  Vision care.  	  
      •  Sexual and reproductive health services, including obstetrics and gynecology (OB-GYN) services and sexually transmitted infection (STI) testing and treatment.  	  
      •  Medication/prescription coverage.  	  
      •  Essential immunizations, as determined based on region.  	  
      •  Preventive screenings and biometric assessments.  	  
      •  Tobacco cessation programs.  	  
      •  Infectious disease testing (e.g., tuberculosis, malaria, COVID-19) during a regional or global infectious disease outbreak, epidemic or pandemic as declared by a regional or global public health agency (e.g., WHO, disease control and prevention centers or equivalent). 
  • Confidential benefits consultations are available with clearly identified and qualified support staff (e.g., benefits counselor, human resources representative).
</t>
  </si>
  <si>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evaluations to the survey results, if applicable.
</t>
    </r>
    <r>
      <rPr>
        <sz val="12"/>
        <color theme="1"/>
        <rFont val="Calibri"/>
        <family val="2"/>
        <scheme val="minor"/>
      </rPr>
      <t xml:space="preserve">  • Annually submit aggregated, anonymized results of the evaluations through the platform on the following:      	  
      •  Comparison between the results of the evaluations and the survey results, as applicable.   	  
      •  Total number of employees and number of employees who participated in the evaluations.  	  
      •  Date the evaluations started and finished.  	  
      •  Project location(s).  	  
      •  Project type(s).  	  
      •  Level of WELL achievement, if applicable.  	  
      •  Sociodemographic information of participants (age and gender at a minimum).
</t>
    </r>
  </si>
  <si>
    <r>
      <rPr>
        <b/>
        <sz val="11"/>
        <color rgb="FF000000"/>
        <rFont val="Calibri"/>
        <family val="2"/>
      </rPr>
      <t xml:space="preserve">Option 1: Administration of interviews, focus groups and/or observations
</t>
    </r>
    <r>
      <rPr>
        <sz val="12"/>
        <color theme="1"/>
        <rFont val="Calibri"/>
        <family val="2"/>
        <scheme val="minor"/>
      </rPr>
      <t xml:space="preserve">The project or organization annually conducts "evaluations" (defined here as stakeholder interviews, focus groups and/or observations) that meet the following requirements:
</t>
    </r>
    <r>
      <rPr>
        <sz val="12"/>
        <color theme="1"/>
        <rFont val="Calibri"/>
        <family val="2"/>
        <scheme val="minor"/>
      </rPr>
      <t xml:space="preserve">  • Are conducted and analyzed by a professional experienced in qualitative research. 
</t>
    </r>
    <r>
      <rPr>
        <sz val="12"/>
        <color theme="1"/>
        <rFont val="Calibri"/>
        <family val="2"/>
        <scheme val="minor"/>
      </rPr>
      <t xml:space="preserve">  • Comprise a culturally representative sample of the population.
</t>
    </r>
    <r>
      <rPr>
        <sz val="12"/>
        <color theme="1"/>
        <rFont val="Calibri"/>
        <family val="2"/>
        <scheme val="minor"/>
      </rPr>
      <t xml:space="preserve">  • Discuss the impact that the built environment and organizational initiatives have on occupant health and well-being.
</t>
    </r>
    <r>
      <rPr>
        <sz val="12"/>
        <color theme="1"/>
        <rFont val="Calibri"/>
        <family val="2"/>
        <scheme val="minor"/>
      </rPr>
      <t xml:space="preserve">  • Protect participant privacy and identity.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</si>
  <si>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baseline survey against subsequent survey results.
</t>
    </r>
    <r>
      <rPr>
        <sz val="12"/>
        <color theme="1"/>
        <rFont val="Calibri"/>
        <family val="2"/>
        <scheme val="minor"/>
      </rPr>
      <t xml:space="preserve">  • Submit aggregated, anonymized survey results through the platform on the following:      	  
      •  Aggregated, anonymized results of the baseline survey.  	  
      •  Comparison between the results of the baseline and annual surveys.  	  
      •  Total number of employees invited to complete the survey and number of employees who completed the survey, each time it was administered.  	  
      •  Date each survey started and finished.  	  
      •  Location where each survey was administered.  	  
      •  Project type.  	  
      •  Level of WELL achievement, if applicable  	  
      •  Sociodemographic information (age and gender at a minimum).
</t>
    </r>
  </si>
  <si>
    <r>
      <rPr>
        <b/>
        <sz val="11"/>
        <color rgb="FF000000"/>
        <rFont val="Calibri"/>
        <family val="2"/>
      </rPr>
      <t xml:space="preserve">Option 1: Baseline and annual survey administration
</t>
    </r>
    <r>
      <rPr>
        <sz val="12"/>
        <color theme="1"/>
        <rFont val="Calibri"/>
        <family val="2"/>
        <scheme val="minor"/>
      </rPr>
      <t xml:space="preserve">The project or organization meets the following requirement: 
</t>
    </r>
    <r>
      <rPr>
        <sz val="12"/>
        <color theme="1"/>
        <rFont val="Calibri"/>
        <family val="2"/>
        <scheme val="minor"/>
      </rPr>
      <t xml:space="preserve">  • Prior to achieving a WELL milestone, administer a survey for eligible employees using the same pre-approved survey provider(s) that will be used for Feature C04.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</si>
  <si>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Based on survey results, investigate correlations, inferential statistics (such as multivariate analysis), or other analyses beyond descriptive statistics. 
</t>
    </r>
    <r>
      <rPr>
        <sz val="12"/>
        <color theme="1"/>
        <rFont val="Calibri"/>
        <family val="2"/>
        <scheme val="minor"/>
      </rPr>
      <t xml:space="preserve">  • Submit the following through the platform annually:      	  
      •  Aggregated, anonymized survey results for the additional topics selected from Appendix C2.  	  
      •  Results of enhanced analysis.
</t>
    </r>
  </si>
  <si>
    <r>
      <rPr>
        <b/>
        <sz val="11"/>
        <color rgb="FF000000"/>
        <rFont val="Calibri"/>
        <family val="2"/>
      </rPr>
      <t xml:space="preserve">Option 1: Enhanced survey administration
</t>
    </r>
    <r>
      <rPr>
        <sz val="12"/>
        <color theme="1"/>
        <rFont val="Calibri"/>
        <family val="2"/>
        <scheme val="minor"/>
      </rPr>
      <t xml:space="preserve">For projects with ten or more eligible employees, the following requirements are met:
</t>
    </r>
    <r>
      <rPr>
        <sz val="12"/>
        <color theme="1"/>
        <rFont val="Calibri"/>
        <family val="2"/>
        <scheme val="minor"/>
      </rPr>
      <t xml:space="preserve">  • Meet Feature C04 Part 1 using a third-party or pre-approved survey provider.
</t>
    </r>
    <r>
      <rPr>
        <sz val="12"/>
        <color theme="1"/>
        <rFont val="Calibri"/>
        <family val="2"/>
        <scheme val="minor"/>
      </rPr>
      <t xml:space="preserve">  • Address at least one of the topics listed in Appendix C2 through a minimum of three additional survey questions utilizing a pre-approved survey provider listed on IWBI's website.
</t>
    </r>
    <r>
      <rPr>
        <b/>
        <sz val="11"/>
        <color rgb="FF000000"/>
        <rFont val="Calibri"/>
        <family val="2"/>
      </rPr>
      <t xml:space="preserve">
AND</t>
    </r>
  </si>
  <si>
    <r>
      <rPr>
        <b/>
        <sz val="11"/>
        <color rgb="FF000000"/>
        <rFont val="Calibri"/>
        <family val="2"/>
      </rPr>
      <t xml:space="preserve">Option 2: Result reporting
</t>
    </r>
    <r>
      <rPr>
        <sz val="12"/>
        <color theme="1"/>
        <rFont val="Calibri"/>
        <family val="2"/>
        <scheme val="minor"/>
      </rPr>
      <t xml:space="preserve">The project or organization annually submits, through the platform, the following:
</t>
    </r>
    <r>
      <rPr>
        <sz val="12"/>
        <color theme="1"/>
        <rFont val="Calibri"/>
        <family val="2"/>
        <scheme val="minor"/>
      </rPr>
      <t xml:space="preserve">  • Project and survey data, including:      	  
      •  Total number of employees invited to complete the survey and number of employees who completed the survey.  	  
      •  Date survey started and finished.  	  
      •  Project location.  	  
      •  Project type.  	  
      •  Level of WELL achievement, if applicable (e.g., WELL Health-Safety Rated).
</t>
    </r>
    <r>
      <rPr>
        <sz val="12"/>
        <color theme="1"/>
        <rFont val="Calibri"/>
        <family val="2"/>
        <scheme val="minor"/>
      </rPr>
      <t xml:space="preserve">  •      Aggregated, anonymized survey results.
</t>
    </r>
  </si>
  <si>
    <r>
      <rPr>
        <b/>
        <sz val="11"/>
        <color rgb="FF000000"/>
        <rFont val="Calibri"/>
        <family val="2"/>
      </rPr>
      <t xml:space="preserve">Option 1: Survey administration
</t>
    </r>
    <r>
      <rPr>
        <sz val="12"/>
        <color theme="1"/>
        <rFont val="Calibri"/>
        <family val="2"/>
        <scheme val="minor"/>
      </rPr>
      <t xml:space="preserve">The following requirements are met:
</t>
    </r>
    <r>
      <rPr>
        <sz val="12"/>
        <color theme="1"/>
        <rFont val="Calibri"/>
        <family val="2"/>
        <scheme val="minor"/>
      </rPr>
      <t xml:space="preserve">  •      All eligible employees are invited to participate in the survey annually. Regular reminders are sent to eligible employees to complete the survey.
</t>
    </r>
    <r>
      <rPr>
        <sz val="12"/>
        <color theme="1"/>
        <rFont val="Calibri"/>
        <family val="2"/>
        <scheme val="minor"/>
      </rPr>
      <t xml:space="preserve">  •      Survey protects all participant-identifying data through appropriate measures such as anonymous reporting and safe data storage. Any communication of results should be on an aggregated basis, such that no participant can be identified.
</t>
    </r>
    <r>
      <rPr>
        <sz val="12"/>
        <color theme="1"/>
        <rFont val="Calibri"/>
        <family val="2"/>
        <scheme val="minor"/>
      </rPr>
      <t xml:space="preserve">  •      Analysis of responses is conducted by a qualified survey professional.
</t>
    </r>
    <r>
      <rPr>
        <b/>
        <sz val="11"/>
        <color rgb="FF000000"/>
        <rFont val="Calibri"/>
        <family val="2"/>
      </rPr>
      <t xml:space="preserve">
AND</t>
    </r>
  </si>
  <si>
    <r>
      <rPr>
        <b/>
        <sz val="11"/>
        <color rgb="FF000000"/>
        <rFont val="Calibri"/>
        <family val="2"/>
      </rPr>
      <t xml:space="preserve">Option 1: Pre-approved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selected from a survey provider listed on IWBI's website.
</t>
    </r>
    <r>
      <rPr>
        <b/>
        <sz val="11"/>
        <color rgb="FF000000"/>
        <rFont val="Calibri"/>
        <family val="2"/>
      </rPr>
      <t xml:space="preserve">
OR</t>
    </r>
  </si>
  <si>
    <t xml:space="preserve">The following requirements are met:
  • A risk assessment is undertaken to address at minimum the following:   	  
      •  Identify project assets (e.g., employees, facilities). 	  
      •  Establish a process for occupants or groups who may be more vulnerable (e.g., older adults, people with disabilities, pregnant women, children) to confidentially identify specific needs they may have during an emergency 	  
      •  Evaluate potential impacts of relevant hazards and identify high-risk hazards. 	  
      •  Determine emergency management planning priorities.
  • An emergency management plan is in place outlining response in the case of emergency situations within the building or surrounding community, addressing at minimum the following hazards:   	  
      •  Natural (e.g., flood, tsunami, wildfire, earthquake, heatwave). 	  
      •  Fire. 	  
      •  Health (e.g., acute medical emergency, infectious disease pandemic). 	  
      •  Technological (e.g., power loss, chemical spill, explosion). 	  
      •  Human-caused (e.g., civil unrest, active shooter, terrorism).
  • The emergency management plan meets the following requirements:   	  
      •  Incorporates annual (at minimum) inventory and maintenance of building emergency response resources (e.g., first aid kits, automated external defibrillators (AEDs), emergency notification system, personal protective equipment) and operations capabilities (e.g., backup power, remote management systems). 	  
      •  Includes a list of specialized personnel that is updated annually (at minimum) and includes roles and contact information of the emergency response team 	  
      •  Plan is reviewed and updated (as needed) on an annual basis and is easily accessible to all regular occupants.  
  • Regular occupants are provided education and training on emergency preparedness and response, including the following:   	  
      •  Communications about the emergency management plan and related resources, including guidance by relevant local-, state-, regional- or global-level emergency response agencies (e.g., WHO, government emergency management agency or equivalent), annually (at minimum), to employees during new employee onboarding and during an emergency event. 	  
      •  Practice drills or other operations-based or discussion-based exercises conducted annually (at minimum) for each high-risk hazard identified in the risk assessment, and conducted every two years (at minimum) for other hazards covered under the emergency management plan
</t>
  </si>
  <si>
    <t xml:space="preserve">The project or organization establishes a health-oriented mission that meets the following requirements:
  • Outlines the project’s or organization’s objectives for health promotion
  • Includes a statement about supporting and improving occupant health
  • Incorporates relevant organizational goals or strategies established during the stakeholder charrette.
  • Is made available to all occupants.
</t>
  </si>
  <si>
    <r>
      <rPr>
        <b/>
        <sz val="11"/>
        <color rgb="FF000000"/>
        <rFont val="Calibri"/>
        <family val="2"/>
      </rPr>
      <t xml:space="preserve">Option 2: Stakeholder orientation
</t>
    </r>
    <r>
      <rPr>
        <sz val="12"/>
        <color theme="1"/>
        <rFont val="Calibri"/>
        <family val="2"/>
        <scheme val="minor"/>
      </rPr>
      <t xml:space="preserve">Tours of the space, communicating existing building operations, maintenance, programs and policies support adherence to WELL requirements, are conducted and made available to the following groups:     
</t>
    </r>
    <r>
      <rPr>
        <sz val="12"/>
        <color theme="1"/>
        <rFont val="Calibri"/>
        <family val="2"/>
        <scheme val="minor"/>
      </rPr>
      <t xml:space="preserve">  • All stakeholders in the development process, including (as applicable) the owner, manager, facilities management team, architects, engineers, existing employees, occupants, residents, contractors and community members.     
</t>
    </r>
    <r>
      <rPr>
        <sz val="12"/>
        <color theme="1"/>
        <rFont val="Calibri"/>
        <family val="2"/>
        <scheme val="minor"/>
      </rPr>
      <t xml:space="preserve">  • New employees during onboarding.
</t>
    </r>
  </si>
  <si>
    <r>
      <rPr>
        <b/>
        <sz val="11"/>
        <color rgb="FF000000"/>
        <rFont val="Calibri"/>
        <family val="2"/>
      </rPr>
      <t xml:space="preserve">Option 2: Communications
</t>
    </r>
    <r>
      <rPr>
        <sz val="12"/>
        <color theme="1"/>
        <rFont val="Calibri"/>
        <family val="2"/>
        <scheme val="minor"/>
      </rPr>
      <t xml:space="preserve">The following requirement is met: 
</t>
    </r>
    <r>
      <rPr>
        <sz val="12"/>
        <color theme="1"/>
        <rFont val="Calibri"/>
        <family val="2"/>
        <scheme val="minor"/>
      </rPr>
      <t xml:space="preserve">  • Quarterly communications (e.g., emails, modules, trainings) are sent to regular occupants, and onboarding communications are given to new employees (as applicable), about health resources, programs, amenities and policies available to them addressed by the WELL features achieved by the project or organization.
</t>
    </r>
  </si>
  <si>
    <r>
      <rPr>
        <b/>
        <sz val="11"/>
        <color rgb="FF000000"/>
        <rFont val="Calibri"/>
        <family val="2"/>
      </rPr>
      <t xml:space="preserve">Option 1: WELL feature guide
</t>
    </r>
    <r>
      <rPr>
        <sz val="12"/>
        <color theme="1"/>
        <rFont val="Calibri"/>
        <family val="2"/>
        <scheme val="minor"/>
      </rPr>
      <t xml:space="preserve">A physical or digital WELL feature guide, such as the WELL report, will be prominently displayed and/or made widely available to all occupants upon certification achievement or completion of a review cycle, meeting the following requirements:      
</t>
    </r>
    <r>
      <rPr>
        <sz val="12"/>
        <color theme="1"/>
        <rFont val="Calibri"/>
        <family val="2"/>
        <scheme val="minor"/>
      </rPr>
      <t xml:space="preserve">  • Describes the WELL features achieved by the project or organization.
</t>
    </r>
    <r>
      <rPr>
        <b/>
        <sz val="11"/>
        <color rgb="FF000000"/>
        <rFont val="Calibri"/>
        <family val="2"/>
      </rPr>
      <t xml:space="preserve">
AND</t>
    </r>
  </si>
  <si>
    <t xml:space="preserve">The following requirements are met for all eligible employees:
  • Substance use and addiction services are  available at no cost or subsidized and include at a minimum:  
      •  Clinical screening and referral to licensed mental health professionals and support resources  
      •  Counseling services, including telemental health services (e.g., online behavioral therapy)  
      •  Outpatient treatment (e.g., day programs)  
      •  Inpatient treatment (e.g., residential        programs, hospitalization)  
      •  Medication-assisted treatment (e.g.,        methadone treatment)
  • Organizational       commitment to mental health parity in health service coverage
  • Information       on benefits coverage and how to access substance use and addiction       services and community resources (e.g., peer support groups, online       support groups) is easily and confidentially available (e.g., via a health       portal or employee website)
  • Confidential       benefits consultation is available with clearly identified and qualified       support staff (e.g., benefits counselor, human resources       representative).
</t>
  </si>
  <si>
    <r>
      <rPr>
        <b/>
        <sz val="11"/>
        <color rgb="FF000000"/>
        <rFont val="Calibri"/>
        <family val="2"/>
      </rPr>
      <t xml:space="preserve">Option 1: Substance use policy and education
</t>
    </r>
    <r>
      <rPr>
        <sz val="12"/>
        <color theme="1"/>
        <rFont val="Calibri"/>
        <family val="2"/>
        <scheme val="minor"/>
      </rPr>
      <t xml:space="preserve">The following requirements are met:
</t>
    </r>
    <r>
      <rPr>
        <sz val="12"/>
        <color theme="1"/>
        <rFont val="Calibri"/>
        <family val="2"/>
        <scheme val="minor"/>
      </rPr>
      <t xml:space="preserve">  • A policy is in place regarding the use of alcohol, legal and recreational drugs on-site and is clearly communicated to all regular occupants     
</t>
    </r>
    <r>
      <rPr>
        <sz val="12"/>
        <color theme="1"/>
        <rFont val="Calibri"/>
        <family val="2"/>
        <scheme val="minor"/>
      </rPr>
      <t xml:space="preserve">  • Trainings (in the form of education seminars, workshops or classes) are offered at least once per year to regular occupants and addresses the following topics:       	  
      •  Management of personal substance use, covering, at minimum, safe substance use habits, signs of dependency or addiction and short- and long-term health risks associated with substance misuse or addiction.&lt;sup&gt;8,9 2.&lt;/sup&gt;  	  
      •  Prescription opioid education, covering, at minimum, questions to ask at point of prescribing, safe use (e.g., storage, disposal, driving while using) and risks and signs of dependency or addiction.&lt;sup&gt;9 3&lt;/sup&gt;  	  
      •  How to appropriately respond to a peer struggling with substance use, covering, at minimum, how to support a peer's recovery efforts and what to do in the case of relapse or a substance use emergency (e.g., withdrawal, overdose)       
</t>
    </r>
    <r>
      <rPr>
        <sz val="12"/>
        <color theme="1"/>
        <rFont val="Calibri"/>
        <family val="2"/>
        <scheme val="minor"/>
      </rPr>
      <t xml:space="preserve">  • Training is provided in-person or virtually; in group or individual settings; through vendors, on-site staff, health insurance plans or programs, community groups or other qualified practitioners or programs (e.g., Mental Health First Aid)
</t>
    </r>
  </si>
  <si>
    <t xml:space="preserve">The following requirements are met for projects where retail  products are sold on a daily basis:
  • Sale of tobacco  products (including e-cigarettes) is prohibited
  • Tobacco  products (including e-cigarettes) are not marketed or promoted
</t>
  </si>
  <si>
    <t>Retail Spaces</t>
  </si>
  <si>
    <t>M10.2 Limit Tobacco Availability</t>
  </si>
  <si>
    <r>
      <rPr>
        <b/>
        <sz val="11"/>
        <color rgb="FF000000"/>
        <rFont val="Calibri"/>
        <family val="2"/>
      </rPr>
      <t xml:space="preserve">Option 1: Incentive program and cessation resources
</t>
    </r>
    <r>
      <rPr>
        <sz val="12"/>
        <color theme="1"/>
        <rFont val="Calibri"/>
        <family val="2"/>
        <scheme val="minor"/>
      </rPr>
      <t xml:space="preserve">The following requirements are met:
</t>
    </r>
    <r>
      <rPr>
        <sz val="12"/>
        <color theme="1"/>
        <rFont val="Calibri"/>
        <family val="2"/>
        <scheme val="minor"/>
      </rPr>
      <t xml:space="preserve">  • The project or organization implements a tobacco cessation program for all eligible employees that meets the following:      	  
      •  Focuses on increasing or improving motivation or action to quit, or maintaining quit effort  	  
      •  Includes incentives or rewards (e.g., direct financial payments, lottery for prizes) provided for participation in quit effort or success in abstaining from tobacco use            
</t>
    </r>
    <r>
      <rPr>
        <sz val="12"/>
        <color theme="1"/>
        <rFont val="Calibri"/>
        <family val="2"/>
        <scheme val="minor"/>
      </rPr>
      <t xml:space="preserve">  • Tobacco cessation resources are available to all eligible employees at no cost or are subsidized and meet the following:      	  
      •  Resources referring tobacco users to tobaco cessation telephone quit lines or online quitting resources  	  
      •  Tobacco cessation counseling. Programs may be provided in-person or virtually; in group or individual settings; through vendors, on-site staff, health insurance plans or programs, community groups or other qualified professionals (e.g., tobacco cessation specialist)  	  
      •  Prescription tobacco cessation medications and nicotine replacement products (e.g., inhalers, nasal sprays, bupropion, varenicline)  	  
      •  Over-the-counter nicotine replacement products (e.g., nicotine gum, patches, lozenges)       
</t>
    </r>
  </si>
  <si>
    <r>
      <rPr>
        <b/>
        <sz val="11"/>
        <color rgb="FF000000"/>
        <rFont val="Calibri"/>
        <family val="2"/>
      </rPr>
      <t xml:space="preserve">Option 1: Outdoor nature
</t>
    </r>
    <r>
      <rPr>
        <sz val="12"/>
        <color theme="1"/>
        <rFont val="Calibri"/>
        <family val="2"/>
        <scheme val="minor"/>
      </rPr>
      <t xml:space="preserve">One of the following requirements is met:
</t>
    </r>
    <r>
      <rPr>
        <sz val="12"/>
        <color theme="1"/>
        <rFont val="Calibri"/>
        <family val="2"/>
        <scheme val="minor"/>
      </rPr>
      <t xml:space="preserve">  • Outdoor nature access facilitated by the conditions below:       	  
      •    	One or more outdoor spaces that collectively total at least 5% of the project interior area are available to all regular occupants.  	  	  
      •    	At least 70% of the outdoor space must be covered by plants, water or other natural elements. Use the area of each tree or shrub canopy to calculate their contributions to the total area. 
</t>
    </r>
    <r>
      <rPr>
        <sz val="12"/>
        <color theme="1"/>
        <rFont val="Calibri"/>
        <family val="2"/>
        <scheme val="minor"/>
      </rPr>
      <t xml:space="preserve">  • Nearby  nature access facilitated by the conditions below:  
      •  At least one green space or blue space is within a 650 ft walk distance from the project boundary and available to all regular occupants during open hours of the space(s).   
      •  Total combined green space must be at least 1.25 acre
</t>
    </r>
    <r>
      <rPr>
        <b/>
        <sz val="11"/>
        <color rgb="FF000000"/>
        <rFont val="Calibri"/>
        <family val="2"/>
      </rPr>
      <t xml:space="preserve">
AND</t>
    </r>
  </si>
  <si>
    <t xml:space="preserve">The project's floor plan is designed such that at least 75% of workstations, conference room seats, classroom seats and seating within common spaces meets at least one of the following requirements: 
  • Have a direct line of sight to indoor plant(s), water feature(s) and/or nature view(s).
  • Are within 33 ft of indoor plant(s), water feature(s) and/or nature view(s).
</t>
  </si>
  <si>
    <t xml:space="preserve">At least two of the following are offered to all eligible  employees at no cost or subsidized by at least 50%:
  • Mindfulness training course (e.g., eight-week  mindfulness-based stress reduction course (MBSR)) offered live, either  in-person or virtually, by a qualified mindfulness instructor at least twice a  year, that meets the following:                 
      •  Defines  mindfulness and its component parts.    
      •  Covers  relevant research on mindfulness.    
      •  Teaches  both formal practices (e.g., mindfulness meditation, yoga postures) and  informal practices (e.g., mindful eating, mindful listening) that can be  applied during the workday.
  • Mindfulness       programming (e.g., guided meditation, yoga) offered live, either in-person       or virtually, at least once a week in a designated quiet zone. 
  • Digital       mindfulness offerings (e.g., guided meditation application). Employees have       unlimited access to at least one digital offering and access to at least       one designated quiet zone. 
</t>
  </si>
  <si>
    <r>
      <rPr>
        <b/>
        <sz val="11"/>
        <color rgb="FF000000"/>
        <rFont val="Calibri"/>
        <family val="2"/>
      </rPr>
      <t xml:space="preserve">Option 1: Restorative space
</t>
    </r>
    <r>
      <rPr>
        <sz val="12"/>
        <color theme="1"/>
        <rFont val="Calibri"/>
        <family val="2"/>
        <scheme val="minor"/>
      </rPr>
      <t xml:space="preserve">The project provides at least one indoor or outdoor space for all regular occupants. The space may be made up of a single space or multiple spaces that meet the following requirements:
</t>
    </r>
    <r>
      <rPr>
        <sz val="12"/>
        <color theme="1"/>
        <rFont val="Calibri"/>
        <family val="2"/>
        <scheme val="minor"/>
      </rPr>
      <t xml:space="preserve">  • The main purpose is for relaxation and restoration. Space may serve multiple functions but is not to be used for work.
</t>
    </r>
    <r>
      <rPr>
        <sz val="12"/>
        <color theme="1"/>
        <rFont val="Calibri"/>
        <family val="2"/>
        <scheme val="minor"/>
      </rPr>
      <t xml:space="preserve">  • Minimum size of 75 ft² plus 1 ft² per regular occupant or 2,000 ft² whichever is smaller.
</t>
    </r>
    <r>
      <rPr>
        <sz val="12"/>
        <color theme="1"/>
        <rFont val="Calibri"/>
        <family val="2"/>
        <scheme val="minor"/>
      </rPr>
      <t xml:space="preserve">  • Provides a calming and comfortable environment by incorporating at least five of the following:      	  
      •  Adjustable lighting (e.g., dimmable light levels for indoor spaces)  	  
      •  Sound interventions (e.g., water feature, natural sounds, sound masking)  	  
      •  Thermal control (e.g., fans, shading).&lt;sup&gt;10&lt;/sup&gt;  	  
      •  Seating arrangements that accommodate a range of user preferences and activities (e.g., movable lightweight chairs, cushions, mats)  	  
      •  Nature or natural elements.&lt;sup&gt;11-13&lt;/sup&gt;  	  
      •  Subdued colors, textures and forms  	  
      •  Visual privacy
</t>
    </r>
    <r>
      <rPr>
        <sz val="12"/>
        <color theme="1"/>
        <rFont val="Calibri"/>
        <family val="2"/>
        <scheme val="minor"/>
      </rPr>
      <t xml:space="preserve">  • Includes signage, education materials or other resources explaining its purpose and intended use.
</t>
    </r>
    <r>
      <rPr>
        <b/>
        <sz val="11"/>
        <color rgb="FF000000"/>
        <rFont val="Calibri"/>
        <family val="2"/>
      </rPr>
      <t xml:space="preserve">
AND</t>
    </r>
  </si>
  <si>
    <r>
      <rPr>
        <b/>
        <sz val="11"/>
        <color rgb="FF000000"/>
        <rFont val="Calibri"/>
        <family val="2"/>
      </rPr>
      <t xml:space="preserve">Option 2: Nap space
</t>
    </r>
    <r>
      <rPr>
        <sz val="12"/>
        <color theme="1"/>
        <rFont val="Calibri"/>
        <family val="2"/>
        <scheme val="minor"/>
      </rPr>
      <t xml:space="preserve">The following requirements are met for all eligible employees:
</t>
    </r>
    <r>
      <rPr>
        <sz val="12"/>
        <color theme="1"/>
        <rFont val="Calibri"/>
        <family val="2"/>
        <scheme val="minor"/>
      </rPr>
      <t xml:space="preserve">  •      Access to at least one acoustically and visually separated environment located in a designated quiet zone.
</t>
    </r>
    <r>
      <rPr>
        <sz val="12"/>
        <color theme="1"/>
        <rFont val="Calibri"/>
        <family val="2"/>
        <scheme val="minor"/>
      </rPr>
      <t xml:space="preserve">  • At least one fully reclining furniture option (e.g., bed, daybed, couch, chair, cushioned roll-out mat, nap pod) for every 100 eligible employees
</t>
    </r>
  </si>
  <si>
    <t xml:space="preserve">The project or organization develops a stress management plan by completing the following:
  • Assess at least three of the organization- or project-wide metrics below:      	  
      •  Frequency of employees working more than 48 hours per seven-day period   	  
      •  Frequency of absenteeism amongst employees (i.e., use of paid or unpaid time off due to disability or illness).  	  
      •  Frequency of employees not using allocated paid time off.  	  
      •  Frequency of performance issues amongst employees.  	  
      •  Employee retention and turnover rates.  	  
      •  Responses to employee satisfaction surveys that indicate high levels of stress or burnout
  • Identify opportunities for improvement, covering the topics below:      	  
      •  Organizational change to address employee stress (e.g., adjustments to work environment, shifts in work processes, workload, management or staffing).&lt;sup&gt;9 &lt;/sup&gt;  	  
      •  Employee participation in organizational decisions regarding work-related issues that may affect stress (e.g., work environment, processes, scheduling)
  • Create and implement a stress management plan that identifies the following:      	  
      •  The person leading implementation of the plan  	  
      •  The changes that are to be completed as part of the plan  	  
      •  Who will be impacted by those changes  	  
      •  When and how the changes will be implemented  	  
      •  Confirmation of support from executive leadership.&lt;sup&gt;4&lt;/sup&gt;
</t>
  </si>
  <si>
    <t xml:space="preserve">Trainings (in the form of education seminars, workshops or  classes) are offered at least twice per year or on demand to regular occupants and  meet the following requirements: 
  • Address  at least two of the following topics:        
      •  Managing  personal mental health and well-being, covering topics such as developing  mentally healthy habits and self-care practices, fostering relationships and  social connections and managing mental health at work  
      •  Common  mental health conditions or concerns, covering, at minimum, depression,  anxiety, substance use, stress, and burnout, and loneliness and social isolation.  
      •  Signs  and symptoms of mental health distress, including how to identify emotional  distress and appropriately respond (e.g., Mental Health First Aid)
  • Provided  in-person or virtually (live or recorded), in group or individual settings, and through vendors,  on-site staff, health insurance plans, community groups or other qualified programs  (e.g., Mental Health First Aid)
</t>
  </si>
  <si>
    <t xml:space="preserve">The project or organization makes a mental health benefits policy available to all eligible employees that meets following requirements:
  •            Mental health support is available at no additional cost or subsidized and covers the following at a minimum:      	  
      •  Clinical screening and referral to licensed mental health professionals and support resources  	  
      •  Inpatient treatment (e.g., residential programs, hospitalization)  	  
      •  Outpatient treatment, including options for telemental health services (e.g., in-person therapy, online therapy)  	  
      •  Prescription medication
  • Mental health parity in health service coverage
  • Information on benefits coverage and how to access mental health services and community resources is easily and confidentially available (e.g., via a health portal or employee website)
  • Confidential benefits consultation with people who are clearly identified and qualified (e.g., benefits counselor, human resources representative) is made available.
</t>
  </si>
  <si>
    <t xml:space="preserve">The project or organization makes a clinical assessment screening tool (e.g., self-assessment, screening tool administered by a professional) for common mental health conditions available to all employees and students either in-person or virtually, at no additional cost. The tool meets the following requirements:
  • Addresses, at minimum, stress, depression, anxiety and substance use.
  • Provides confidentiality by leveraging a licensed mental health professional, third party organization, online screening or health insurance offering.
  • Includes directed feedback and/or guidance on interpretation of results and provides next steps for those who screen positive or at-risk
</t>
  </si>
  <si>
    <t xml:space="preserve">The project integrates the following throughout the space,  including common circulation routes, shared seating areas and rooms (e.g.,  conference rooms, common spaces) and workstations (as applicable):
  • Natural materials, patterns, shapes, images or sounds
  • At least one of the following:       	  
      •  Plants (e.g., potted plants, plant walls)  	  
      •  Water (e.g., fountain, pond, fish tank)  	  
      •  Nature views
</t>
  </si>
  <si>
    <t xml:space="preserve">For at least five manufacturers of products from the product lasses listed in Appendix X1, one of the following is met:
  • The manufacturer is a Full Member of the Ethical Trading Initiative (ETI).
  • The manufacturer has made a public statement disclosing the following:      	  
      •  Confirmation that at least five of the manufacturer’s suppliers (or 5%, whichever is greater) have been assessed for labor conditions by third-party auditors  	  
      •  Confirmation that the audits were based on semi-announced visits to the manufacturer’s supplier facilities  	  
      •  The audit criteria, sampling methodology and relevant metrics of compliance.  	  
      •  Confirmation that the facilities were found in compliance with local regulation and the following principles  	  		  
      •  Workers’ freedom of movement.  		  
      •  Workers’ freedom of association and collective bargaining.  		  
      •  Forced labor.  		  
      •  Working hours and remuneration.  		  
      •  Occupational health and safety.  		  
      •  Worst forms of child labor.  		  
      •  Sexual harassment.
</t>
  </si>
  <si>
    <t>X13.3 Select Manufacturers with Transparency in Supply Chain Practices</t>
  </si>
  <si>
    <t xml:space="preserve">For at least ten products from the product classes listed in Appendix X1, each made by a distinct manufacturer, one of the following is met:
  • Has one of the following:      	  
      •    	A Cradle to Cradle 4.0 or 4.1 certification with a Silver, Gold or Platinum Social Fairness level  	  	  
      •    	Any GECA product certification that includes criteria for “Minimum Entitlement including Wages,” “Workplace Health and Safety,” and “Modern Slavery and Human Rights including Labor Rights”  	  	  
      •    	A Global Green Tag Modern Slavery Declaration
  • For products containing materials listed in Appendix X2, each of those materials (up to a maximum of five materials per product) meet one of the following:      	  
      •  Is certified under one of the applicable standards listed in Appendix X2.  	  
      •  Is supplied by a manufacturer that meets Part 1 of this feature.
</t>
  </si>
  <si>
    <t>X13.2 Select Products With Certified Raw Materials</t>
  </si>
  <si>
    <t xml:space="preserve">For at least five manufacturers of products from the product classes listed in Appendix X1, one the following is provided:
  • Manufacturer’s proof of accreditation provided by one of the following organizations:      	  
      •    	SAI (Social Accountability International) SA8000 Standard Certification, administered by Social Accountability Accreditation Services (SAAS)  	  	  
      •    	Any certification from the Living Wage Foundation  	  	  
      •  A living wage certification from a member of the Global Living Wage Network
  • Manufacturer’s public statement disclosing the living wage provision that includes the following:      	  
      •  How a living wage is provided to all people (including contractors) who work in the manufacturer’s facilities.  	  
      •  How the living wage is determined and regularly updated.   	  
      •  How organization-wide compliance with the living wage provision is confirmed, including metrics used to measure compliance.
</t>
  </si>
  <si>
    <t>X13.1 Select Products From Manufacturers that Provide Living Wages</t>
  </si>
  <si>
    <t>β Fair Labor in Building Products</t>
  </si>
  <si>
    <r>
      <rPr>
        <b/>
        <sz val="11"/>
        <color rgb="FF000000"/>
        <rFont val="Calibri"/>
        <family val="2"/>
      </rPr>
      <t xml:space="preserve">Option 1: Surface touch management
</t>
    </r>
    <r>
      <rPr>
        <sz val="12"/>
        <color theme="1"/>
        <rFont val="Calibri"/>
        <family val="2"/>
        <scheme val="minor"/>
      </rPr>
      <t xml:space="preserve">The following requirements are met:
</t>
    </r>
    <r>
      <rPr>
        <sz val="12"/>
        <color theme="1"/>
        <rFont val="Calibri"/>
        <family val="2"/>
        <scheme val="minor"/>
      </rPr>
      <t xml:space="preserve">  • Project offers hands-free operation (through foot, voice, sensor or personal electronic device) or implements other design strategies to avoid hand operation for at least three of the following:      	  
      •  Regularly used pedestrian doors to the project, during regularly occupied hours.  	  
      •  Elevators.  	  
      •  All water bottle fillers, water faucets, soap and paper towel dispensers.  	  
      •  Window blinds and indoor lighting switches and/or controllers.  	  
      •  Lids of trash, recycling and reuse bins. 
</t>
    </r>
    <r>
      <rPr>
        <sz val="12"/>
        <color theme="1"/>
        <rFont val="Calibri"/>
        <family val="2"/>
        <scheme val="minor"/>
      </rPr>
      <t xml:space="preserve">  • 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r>
    <r>
      <rPr>
        <sz val="12"/>
        <color theme="1"/>
        <rFont val="Calibri"/>
        <family val="2"/>
        <scheme val="minor"/>
      </rPr>
      <t xml:space="preserve">  • Project establishes and communicates rules and expectations for the usage and cleaning of shared tools and devices (e.g., photocopiers, gym equipment, communal kitchen appliances, utensils) for all regular occupants.
</t>
    </r>
  </si>
  <si>
    <r>
      <rPr>
        <b/>
        <sz val="11"/>
        <color rgb="FF000000"/>
        <rFont val="Calibri"/>
        <family val="2"/>
      </rPr>
      <t xml:space="preserve">Option 1: Contact reduction cues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t>
    </r>
    <r>
      <rPr>
        <sz val="12"/>
        <color theme="1"/>
        <rFont val="Calibri"/>
        <family val="2"/>
        <scheme val="minor"/>
      </rPr>
      <t xml:space="preserve">  • At least one of the following circulation strategies:      	  
      •  One-way hallways and corridors.  	  
      •  Separate entry and exit doors at pedestrian building entrances.  	  
      •  Separate entry and exit for restrooms except single-user bathrooms. 
</t>
    </r>
    <r>
      <rPr>
        <b/>
        <sz val="11"/>
        <color rgb="FF000000"/>
        <rFont val="Calibri"/>
        <family val="2"/>
      </rPr>
      <t xml:space="preserve">
AND</t>
    </r>
  </si>
  <si>
    <t xml:space="preserve">The project or organization has a cleaning policy that lists all surface cleaning and disinfection products and specifies that they meet the following requirements:
  • Cleaning products as-sold meet one of the following:      	  
      •  Are labeled as ‘low-hazard’ or ‘safer’ by an ISO 14024-compliant (Type 1) Ecolabel or by a third-party certification recognized by the local government where the building is located.  	  
      •  Have ingredients disclosed through a Safety Data Sheet (SDS) that meets EU Regulation 2015/830 (CLP) or through a disclosure document that meets California State Bill No. 258, and there are no ingredients listed in the disclosure document present at 100 ppm (0.01%) or above that are classified with the following codes and hazard statements as defined by the Globally Harmonized System (GHS): H311, H312, H317, H334, H340, H350, H360, H372.  	  
      •  Meet Feature X08 Materials Optimization. 
  • Products labeled as disinfectants meet the following:       	  
      •  Have all antimicrobial efficacy claims registered by a governmental office and stated in their label.   	  
      •  Utilize only active ingredients only from the following list: citric acid, hydrogen peroxide, L-lactic acid, ethanol, isopropanol, peroxyacetic acid, sodium bisulfate, chitosan.  	  
      •  Section 2 of the SDS does not contain the following GHS codes: H311, H312, H317, H334, H340, H350, H360, H372.
</t>
  </si>
  <si>
    <r>
      <rPr>
        <b/>
        <sz val="11"/>
        <color rgb="FF000000"/>
        <rFont val="Calibri"/>
        <family val="2"/>
      </rPr>
      <t xml:space="preserve">Option 1: Cleaning plan development and implementation
</t>
    </r>
    <r>
      <rPr>
        <sz val="12"/>
        <color theme="1"/>
        <rFont val="Calibri"/>
        <family val="2"/>
        <scheme val="minor"/>
      </rPr>
      <t xml:space="preserve">The project develops and implements a cleaning plan that meets the following requirements:
</t>
    </r>
    <r>
      <rPr>
        <sz val="12"/>
        <color theme="1"/>
        <rFont val="Calibri"/>
        <family val="2"/>
        <scheme val="minor"/>
      </rPr>
      <t xml:space="preserve">  •      Details the following           	  
      •  Extent and frequency of cleaning.  	  
      •  Cleaning responsibilities of building occupants (if any) and cleaning staff.  	  
      •  Cleaning supplies and where they can be accessed.  	  
      •  Process to evaluate and document adherence to the cleaning plan.       
</t>
    </r>
    <r>
      <rPr>
        <sz val="12"/>
        <color theme="1"/>
        <rFont val="Calibri"/>
        <family val="2"/>
        <scheme val="minor"/>
      </rPr>
      <t xml:space="preserve">  • Identifies the following:      	  
      •  Surfaces that require disinfection (e.g., high-touch surfaces).  	  
      •  Frequency and/or other thresholds (e.g., number of hours, number users of a space, results from a swab test) for disinfection.   	  
      •  Applicable governmental registration and directions of use (e.g., contact time and dilution rates) for disinfectants.  	  
      •  Other non-chemical tools used for disinfection, if any.
</t>
    </r>
    <r>
      <rPr>
        <sz val="12"/>
        <color theme="1"/>
        <rFont val="Calibri"/>
        <family val="2"/>
        <scheme val="minor"/>
      </rPr>
      <t xml:space="preserve">  • States the following documentation procedures      	  
      •  Record keeping practices for cleaning and disinfection activities.  	  
      •  The chain of communications with building occupants.  	  
      •  A system to log feedback from occupants and cleaning staff. 
</t>
    </r>
    <r>
      <rPr>
        <sz val="12"/>
        <color theme="1"/>
        <rFont val="Calibri"/>
        <family val="2"/>
        <scheme val="minor"/>
      </rPr>
      <t xml:space="preserve">  • Specifies the following for cleaning materials and personal protection equipment (PPE):      	  
      •  PPE requirements for general cleaning and specialized tasks (e.g., disinfection or dilution or chemicals).   	  
      •  Color-coding for reusable and disposable cleaning cloths.  	  
      •  Separate cleaning of reusable cleaning materials from other clothing or products.
</t>
    </r>
    <r>
      <rPr>
        <sz val="12"/>
        <color theme="1"/>
        <rFont val="Calibri"/>
        <family val="2"/>
        <scheme val="minor"/>
      </rPr>
      <t xml:space="preserve">  • Includes the following precautions for storage of cleaning products:      	  
      •  An identifiable, fit-for-purpose storage space in accordance with the manufacturers’ directions; bleach stored away from other products.  	  
      •  Color-coding and labeling of any bleach-based and ammonia-based products, indicating they are not to be mixed with one another. 
</t>
    </r>
    <r>
      <rPr>
        <sz val="12"/>
        <color theme="1"/>
        <rFont val="Calibri"/>
        <family val="2"/>
        <scheme val="minor"/>
      </rPr>
      <t xml:space="preserve">  • Specifies the following for cleaning tools and equipment:      	  
      •  HEPA rated filters for vacuum cleaners.¹  	  
      •  If carpet and woven upholstery are present, the cleaning methodology (based on manufacturer’s recommendations), favoring hot water extraction if technically feasible.  	  
      •  Protocols for cleaning, maintenance and handling of waste accumulated in equipment (e.g., used vacuum cleaner bags). 
</t>
    </r>
    <r>
      <rPr>
        <sz val="12"/>
        <color theme="1"/>
        <rFont val="Calibri"/>
        <family val="2"/>
        <scheme val="minor"/>
      </rPr>
      <t xml:space="preserve">  • Includes the following operational aspects:      	  
      •  Use of cleaning and disinfection products, including dilutions (when needed) and ventilation requirements.  	  
      •  On-site availability of current Safety Data Sheets (SDS) of cleaning and disinfection products, in languages spoken by the cleaning staff.   	  
      •  Precautions to avoid slip hazards during and after floor cleaning.  	  
      •  Safe disposal of waste, including soiled cleaning materials and PPE. 
</t>
    </r>
    <r>
      <rPr>
        <sz val="12"/>
        <color theme="1"/>
        <rFont val="Calibri"/>
        <family val="2"/>
        <scheme val="minor"/>
      </rPr>
      <t xml:space="preserve">  • Outlines a training program that meets the following:      	  
      •  Training covers cross-contamination prevention via hand hygiene, PPE, cleaning cloth replacement, cloth handling techniques and carrying systems to separate clean tools from dirty ones.  	  
      •  Training is delivered to all relevant personnel including building management, building operators and contracted cleaning staff, on an annual basis, and whenever protocols change. 
</t>
    </r>
    <r>
      <rPr>
        <b/>
        <sz val="11"/>
        <color rgb="FF000000"/>
        <rFont val="Calibri"/>
        <family val="2"/>
      </rPr>
      <t xml:space="preserve">
OR</t>
    </r>
  </si>
  <si>
    <r>
      <rPr>
        <b/>
        <sz val="11"/>
        <color rgb="FF000000"/>
        <rFont val="Calibri"/>
        <family val="2"/>
      </rPr>
      <t xml:space="preserve">Option 1: Pest management development and implementation
</t>
    </r>
    <r>
      <rPr>
        <sz val="12"/>
        <color theme="1"/>
        <rFont val="Calibri"/>
        <family val="2"/>
        <scheme val="minor"/>
      </rPr>
      <t xml:space="preserve">A management plan for pest control based on integrated pest management (IPM) principles  is implemented for all indoor and outdoor spaces, addressing the following:
</t>
    </r>
    <r>
      <rPr>
        <sz val="12"/>
        <color theme="1"/>
        <rFont val="Calibri"/>
        <family val="2"/>
        <scheme val="minor"/>
      </rPr>
      <t xml:space="preserve">  • Plan contains the following elements      	  
      •  List of roles and responsibilities for the program development, implementation, maintenance and education.  	  
      •  Pest management objectives, including protocols for identification of pests and metrics of progress.  	  
      •  Design and operational measures to prevent conditions that may attract pests (e.g., access to food, water, harborage and entrance through the building envelope).  	  
      •  Pest tolerance thresholds and control strategies (including methods and response times) for when tolerance thresholds are exceeded, attending to the safety of the applicator, the occupants and the environment.  	  
      •  Records of pest monitoring data, pest events, pesticide applications, control actions and emergency responses.  
</t>
    </r>
    <r>
      <rPr>
        <sz val="12"/>
        <color theme="1"/>
        <rFont val="Calibri"/>
        <family val="2"/>
        <scheme val="minor"/>
      </rPr>
      <t xml:space="preserve">  • Each pesticide used for periodic (i.e., non-emergency) application is listed in the plan and meets one of the following:      	  
      •  Evaluated through the City of San Francisco Pesticide Hazard Screening Protocol with a Hazard Tier ranking of 3 (least hazardous)  	  
      •  Listed in the most recent version of the City of San Francisco's Reduced Risk Pesticide List as directed in the list (including limitations)  	  
      •  All active substances catalogued as ‘low-risk’ in the EU Pesticides Database  	  
      •  All active substances are marked as “Approved” in the EU Pesticides Databas and are either classified as Class U or not classified in the latest version of “The WHO Recommended Classification of Pesticides by Hazard and Guidelines to Classification.�  
</t>
    </r>
    <r>
      <rPr>
        <sz val="12"/>
        <color theme="1"/>
        <rFont val="Calibri"/>
        <family val="2"/>
        <scheme val="minor"/>
      </rPr>
      <t xml:space="preserve">  • For pesticide application (periodic or emergency) within the project, the plan includes the following provisions      	  
      •  Paper or digital notification to all building occupants on the protocol for pesticide use.  	  
      •  Notification to all building occupants at least 24-hours prior to pesticide application, and signage posted at the site of application at least 24-hours prior to application until at least 24 hours after application.  	  
      •  Notifications include the pesticide name, registration number, treatment location and date of application and applicator. If emergency pesticide application is needed, information on the type of emergency or reason for unplanned use. 
</t>
    </r>
    <r>
      <rPr>
        <sz val="12"/>
        <color theme="1"/>
        <rFont val="Calibri"/>
        <family val="2"/>
        <scheme val="minor"/>
      </rPr>
      <t xml:space="preserve">  • The effectiveness of the plan is evaluated on an annual basis
</t>
    </r>
    <r>
      <rPr>
        <sz val="12"/>
        <color theme="1"/>
        <rFont val="Calibri"/>
        <family val="2"/>
        <scheme val="minor"/>
      </rPr>
      <t xml:space="preserve">  • The plan, records of its implementation, Safety Data Sheets (SDSs) of pesticides and results of inspections are available to occupants and owners.
</t>
    </r>
    <r>
      <rPr>
        <b/>
        <sz val="11"/>
        <color rgb="FF000000"/>
        <rFont val="Calibri"/>
        <family val="2"/>
      </rPr>
      <t xml:space="preserve">
OR</t>
    </r>
  </si>
  <si>
    <t xml:space="preserve">At least 15 distinct permanently installed products (including flooring, insulation, wet-applied products, ceiling and wall assemblies and systems), furniture and task and floor lamps, are certified under one of the following programs:
  • Cradle to Cradle Certified™ products with a Silver, Gold or Platinum level in the Material Health category or products with a Silver, Gold or Platinum level Material Health Certificate from the Cradle to Cradle Products Innovation Institute
  • Living Product Challenge, Materials and Health &amp; Happiness Petals or Living Product Certification, operated by the International Living Future Institute
  • Global GreenTag Product Health Declaration, with a GreenTag HealthRATE™ mark at SilverHEALTH, GoldHEALTH or PlatinumHEALTH level, operated by Global GreenTag Intl. Pty Ltd
</t>
  </si>
  <si>
    <r>
      <rPr>
        <b/>
        <sz val="11"/>
        <color rgb="FF000000"/>
        <rFont val="Calibri"/>
        <family val="2"/>
      </rPr>
      <t xml:space="preserve">Option 2: Future purchase of compliant products
</t>
    </r>
    <r>
      <rPr>
        <sz val="12"/>
        <color theme="1"/>
        <rFont val="Calibri"/>
        <family val="2"/>
        <scheme val="minor"/>
      </rPr>
      <t xml:space="preserve">For projects with less than 25 distinct newly and permanently installed products (including flooring, insulation, wet-applied products, ceiling and wall assemblies and systems), furniture and task and floor lamps, the following requirement is met:
</t>
    </r>
    <r>
      <rPr>
        <sz val="12"/>
        <color theme="1"/>
        <rFont val="Calibri"/>
        <family val="2"/>
        <scheme val="minor"/>
      </rPr>
      <t xml:space="preserve">  • Products purchased for future repair, renovation or replacement of building materials comply with chemical restrictions of Option 1 ‘Materials Selection’.
</t>
    </r>
  </si>
  <si>
    <r>
      <rPr>
        <b/>
        <sz val="11"/>
        <color rgb="FF000000"/>
        <rFont val="Calibri"/>
        <family val="2"/>
      </rPr>
      <t xml:space="preserve">Option 1: Materials selection
</t>
    </r>
    <r>
      <rPr>
        <sz val="12"/>
        <color theme="1"/>
        <rFont val="Calibri"/>
        <family val="2"/>
        <scheme val="minor"/>
      </rPr>
      <t xml:space="preserve">For at least 25 distinct permanently installed products (including flooring, insulation, wet-applied products, ceiling and wall assemblies and systems), furniture and task and floor lamps, the following requirements are met:
</t>
    </r>
    <r>
      <rPr>
        <sz val="12"/>
        <color theme="1"/>
        <rFont val="Calibri"/>
        <family val="2"/>
        <scheme val="minor"/>
      </rPr>
      <t xml:space="preserve">  • Have ingredients inventoried to 100 ppm.
</t>
    </r>
    <r>
      <rPr>
        <sz val="12"/>
        <color theme="1"/>
        <rFont val="Calibri"/>
        <family val="2"/>
        <scheme val="minor"/>
      </rPr>
      <t xml:space="preserve">  • Meet one of the following:      	  
      •  Product is free of compounds listed in the Living Building Challenge’s Red List v.4.0.³  	  
      •  Product meets the chemical thresholds in the Cradle to Cradle Basic Level Restricted Substances List, version 4  	  
      •  Product does not contain compounds listed in REACH Restriction, Authorization and SVHC lists.  	  
      •  Product meets an optimization path listed under ‘Advanced Inventory &amp; Assessment’ in Option 2 of LEED v4.1 credit ‘Building Product Disclosure and Optimization - Material Ingredients’ 
</t>
    </r>
    <r>
      <rPr>
        <b/>
        <sz val="11"/>
        <color rgb="FF000000"/>
        <rFont val="Calibri"/>
        <family val="2"/>
      </rPr>
      <t xml:space="preserve">
OR</t>
    </r>
  </si>
  <si>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down to 100 ppm.
  • All ingredients are publicly disclosed by the manufacturer, a disclosure organization or a third party through one of the following:      	  
      •  A Declare label, operated by the International Living Future Institute.³  	  
      •  A Health Product Declaration (HPD) published on the HPD repository   	  
      •  A building product declaration listed in the eBDV database, for a product classified as 'Recommended' by the Byggvarubedömningen criteria, version 7.1 or more recent.  	  
      •  Manufacturer’s disclosure and/or through a third-party materials database platform. If the product contains a trade secret compound, GHS hazards of category 1 or 2 are listed and a concentration range is provided for each undisclosed component.
</t>
  </si>
  <si>
    <t xml:space="preserve">Products within one or more categories and corresponding thresholds in Table 1 meet one of the following compliance requirements, earning points as shown in Table 2:         Table 1:      	  		 
  			 	Product Category (from Appendix X1)  			 	Threshold for Compliance  		  		 
  			 	Flooring  			 	90% of cost or surface area  		  		 
  			 	Furniture, millwork and fixtures  			 	75% by cost  		  		 
  			 	Insulation, ceiling and wall panels  			 	75% by cost or surface area  		  	      Table 2:      	  		 
  			 	Tier  			 	Achievement  			 	Points  		  		 
  			1  			One compliant product category  			 	1  		  		 
  			2  			At least two compliant product categories  			2
  • Tested per methods and VOC emission thresholds established in one of the following:      	  
      •  California Department of Public Health (CDPH) Standard Method v1.2.  	  
      •  AgBB   	  
      •  European Union LCI VOC threshold following EN 16516-1:2017 testing methods.  	  
      •  ANSI/BIFMA e3-2014, sections 7.6.1 or 7.6.2 (Furniture).  	  
      •  Any compliance path accepted to meet the VOC emission requirements of the ‘Low-Emitting Materials’ credit of the LEED v4.1 standard
  • Made exclusively with one or a combination of (without organic additives): metal (including powder-coated, plated and anodized materials), untreated wood and plant products, glass, ceramic, concrete or stone.
  • If custom-made or refurbished, wet-applied and wood-based materials used in fabrication or refurbishing meet the following:      	  
      •  All paints, coatings, sealants and adhesives applied to the product are verified as low-VOC emitting by one of the applicable standards listed in Part 1.  	  
      •  All composite wood panels, including medium-density fiberboard, plywood and particle wood panels meet the ‘Formaldehyde emissions evaluation’ criterium of the ‘Low-Emitting Materials’ credit of the LEED v4.1 standard or meet one of the following: US EPA TSCA Title VI, Europe E1, Japan Four-star. 
  • Installed for at least 6 months before enrollment or the start of subscription or manufactured and unmodified at least one year before enrollment or the start of subscription.
</t>
  </si>
  <si>
    <t xml:space="preserve">Newly installed interior wet-applied paints, coatings, adhesives, and sealants (minimum 10 distinct products or applied to at least 10% of project area) meet the following:
  • All products are tested to meet methods and thresholds established in one of the following standards and/or regulations for VOC content:      	  
      •  SCAQMD Rule 1168 (Adhesives and Sealants, 2017).  	  
      •  GB 33372-2020 (Adhesives).  	  
      •  2019 CARB SCM for Architectural Coatings  	  
      •  EU Ecolabel for indoor and outdoor paints and varnishes.  	  
      •  HJ 2537-2014 (Paints).  	  
      •  Any other compliance path listed in the ‘VOC content evaluation’ section of the ‘Low-Emitting Materials’ credit of the LEED v4.1 standard
  • At least 75% of products (by surface area or volume) are tested by a third-party laboratory to meet testing methods and thresholds established in one of the following standards and/or regulations for VOC emissions:      	  
      •  California Department of Public Health (CDPH) Standard Method v1.2.  	  
      •  AgBB   	  
      •  European Union LCI VOC threshold following EN 16516-1:2017 testing methods.   	  
      •  Any compliance path accepted to meet the VOC emission requirements of the ‘Low-Emitting Materials’ credit of the LEED v4.1 standard
</t>
  </si>
  <si>
    <t>VOC Restrictions</t>
  </si>
  <si>
    <t xml:space="preserve">At least 50% by cost of newly installed products under the classes listed below, as defined by Appendix X1 (minimum 10 distinct products), meet the following requirements, unless higher amounts are mandated by local code:
  • Flooring products contain 100 ppm (0.01%) by weight or less of the following:      	  
      •  Halogenated flame retardants (HFR).  	  
      •  Per- and polyfluoroalkyl substances (PFAS).  	  
      •  Orthophthalates. 
  • Insulation products, including thermal and acoustic insulation in walls, ceilings, ducts, tubes and pipes, contain 100 ppm (0.01%) by weight or less of halogenated flame retardants (HFR).
  • Ceiling and wall finishes and demountable wall partitions contain 100 ppm (0.01%) by weight or less of the following:      	  
      •  Halogenated flame retardants (HFR).  	  
      •  Orthophthalates. 
  • Pipes and fittings intended for drinking water distribution and delivery contains 100 ppm (0.01%) by weight or less of orthophthalates.
</t>
  </si>
  <si>
    <r>
      <rPr>
        <b/>
        <sz val="11"/>
        <color rgb="FF000000"/>
        <rFont val="Calibri"/>
        <family val="2"/>
      </rPr>
      <t xml:space="preserve">Option 1: Furniture, millwork and fixtures
</t>
    </r>
    <r>
      <rPr>
        <sz val="12"/>
        <color theme="1"/>
        <rFont val="Calibri"/>
        <family val="2"/>
        <scheme val="minor"/>
      </rPr>
      <t xml:space="preserve">At least 50% by cost of newly installed furniture, millwork and fixtures (minimum 10 distinct products), as defined in Appendix X1, meet one of the following requirements:
</t>
    </r>
    <r>
      <rPr>
        <sz val="12"/>
        <color theme="1"/>
        <rFont val="Calibri"/>
        <family val="2"/>
        <scheme val="minor"/>
      </rPr>
      <t xml:space="preserve">  • Textiles (i.e., fabrics including upholstery) and plastics in products contain 100 ppm (0.01%) by weight or less of the below compounds and chemical classes, unless higher amounts are mandated by local codes. For assessing compliance of a product, all pieces of each of the two material categories (textiles, plastics) are grouped together and each material category is assessed independently against the 100 ppm threshold:      	  
      •  Halogenated flame retardants (HFR).  	  
      •  Per- and polyfluoroalkyl substances (PFAS).  	  
      •  Lead.  	  
      •  Cadmium.  	  
      •  Mercury. 
</t>
    </r>
    <r>
      <rPr>
        <sz val="12"/>
        <color theme="1"/>
        <rFont val="Calibri"/>
        <family val="2"/>
        <scheme val="minor"/>
      </rPr>
      <t xml:space="preserve">  • Do not contain textiles and plastic.
</t>
    </r>
    <r>
      <rPr>
        <b/>
        <sz val="11"/>
        <color rgb="FF000000"/>
        <rFont val="Calibri"/>
        <family val="2"/>
      </rPr>
      <t xml:space="preserve">
AND</t>
    </r>
  </si>
  <si>
    <t xml:space="preserve">The following requirements are met:
  • Site was used for or affected by past or present industrial activities (e.g., hazardous waste storage, fuel station, manufacturing plant, on-site dry cleaners, automotive repair or brownfields).
  • Site is assessed for potential contamination in soil or underground water from past uses or surrounding conditions using one of the following:      	  
      •  Local applicable regulation for environmental site assessments.  	  
      •  Guidelines provided in the standard ASTM E1527-05 (Phase I site assessments).  
  • If the site investigation establishes the potential presence of contaminants, the project implements a sampling strategy to quantify contamination and determine remediation needs according to local regulations or ASTM E1903-97 (Phase II site assessment) guidelines.
  • If remediation is required, the project implements a sustainable remediation plan before, during and after construction that integrates the following      	  
      •  A risk-based approach to sustainable remediation (risk assessment/risk-benefit analysis).  	  
      •  A tiered approach to assessment and an appraisal of remediation options.  	  
      •  Safe working practices for workers during remediation.  	  
      •  Record keeping of decision-making and assessment processes.  	  
      •  Protocol for engaging stakeholders, including management of the impacts on the community.
</t>
  </si>
  <si>
    <r>
      <rPr>
        <b/>
        <sz val="11"/>
        <color rgb="FF000000"/>
        <rFont val="Calibri"/>
        <family val="2"/>
      </rPr>
      <t xml:space="preserve">Option 1: Lead assessment
</t>
    </r>
    <r>
      <rPr>
        <sz val="12"/>
        <color theme="1"/>
        <rFont val="Calibri"/>
        <family val="2"/>
        <scheme val="minor"/>
      </rPr>
      <t xml:space="preserve">The project addresses lead hazards through the following:
</t>
    </r>
    <r>
      <rPr>
        <sz val="12"/>
        <color theme="1"/>
        <rFont val="Calibri"/>
        <family val="2"/>
        <scheme val="minor"/>
      </rPr>
      <t xml:space="preserve">  • The top 0.6 in layer in all existing outdoor bare soil (outside the building envelope, post-construction, not covered by grass, vegetation or other landscaping including mulch covered soil) is tested for lead. Each continuous area of bare soil is sampled at least once. If the lead concentration of any sample surpasses 400 ppm by weight then the following is performed:      	  
      •  A second set of samples is taken at 6 in, 12 in, 18 in and 24 in deep   	  
      •  If these samples are above 400 ppm by weight, soil is replaced with soil from another source to the extent of the deepest sample found above this threshold. 
</t>
    </r>
    <r>
      <rPr>
        <sz val="12"/>
        <color theme="1"/>
        <rFont val="Calibri"/>
        <family val="2"/>
        <scheme val="minor"/>
      </rPr>
      <t xml:space="preserve">  • Lead in existing artificial turf fibers is assessed as follows       	  
      •  If lead concentration of synthetic turf fibers is unknown, test a sample of fibers to determine the lead concentration using an EPA, ISO or locally accepted protocol.  	  
      •  If the total lead concentration of synthetic turf fibers is greater than 136 mg/lb, perform dust-wipe testing per EPA, ISO or locally accepted protocol for dust-wipe testing to determine the surface dust-lead loading.  	  
      •  If the wipe-testing results show total lead loadings greater than 40 µg/ft², replace with turf containing lead concentrations less than 136 mg/lb. 
</t>
    </r>
    <r>
      <rPr>
        <sz val="12"/>
        <color theme="1"/>
        <rFont val="Calibri"/>
        <family val="2"/>
        <scheme val="minor"/>
      </rPr>
      <t xml:space="preserve">  • If existing loose-fill rubber from recycled tires is present on playgrounds, sporting fields, or other surfaces, the surface is assessed and remediated per the following:      	  
      •  Sample the loose-fill rubber using an EPA, ISO or locally accepted protocol for lead testing and perform lead content analysis.  	  
      •  If the loose rubber results show total lead loadings greater than 136 mg/lb of rubber, replace the loose-fill rubber. 
</t>
    </r>
    <r>
      <rPr>
        <sz val="12"/>
        <color theme="1"/>
        <rFont val="Calibri"/>
        <family val="2"/>
        <scheme val="minor"/>
      </rPr>
      <t xml:space="preserve">  • Paint applied to existing playground equipment, installed and painted before the enactment of banning laws, is assessed for lead and removed, as necessary, per the guidance below:      	  
      •  Assess the integrity and age of the paint. If the paint is cracked, peeled or chipped collect a sample for laboratory analysis for lead. Follow guidelines and methods described by the World Health Organizatio or local equivalents for sampling and laboratory analysis.  	  
      •  Remove or encapsulate the paint from the playground equipment if the sample contains lead at a concentration over 90 ppm. Removal duties must be performed by a certified specialist or someone with demonstrable experience where no local regulations apply.  
</t>
    </r>
    <r>
      <rPr>
        <sz val="12"/>
        <color theme="1"/>
        <rFont val="Calibri"/>
        <family val="2"/>
        <scheme val="minor"/>
      </rPr>
      <t xml:space="preserve">  • Newly installed bare soil, artificial turf fibers and rubber fills are certified by the manufacturer or by a third party to not contain lead above the remediation thresholds stated above. 
</t>
    </r>
    <r>
      <rPr>
        <b/>
        <sz val="11"/>
        <color rgb="FF000000"/>
        <rFont val="Calibri"/>
        <family val="2"/>
      </rPr>
      <t xml:space="preserve">
OR</t>
    </r>
  </si>
  <si>
    <r>
      <rPr>
        <b/>
        <sz val="11"/>
        <color rgb="FF000000"/>
        <rFont val="Calibri"/>
        <family val="2"/>
      </rPr>
      <t xml:space="preserve">Option 1: CCA assessment and remediation
</t>
    </r>
    <r>
      <rPr>
        <sz val="12"/>
        <color theme="1"/>
        <rFont val="Calibri"/>
        <family val="2"/>
        <scheme val="minor"/>
      </rPr>
      <t xml:space="preserve">For all existing wood structures installed before the enactment of laws banning chromated copper arsenate (CCA) which lie outside the building envelope but within the project boundary where human presence is expected (e.g., wooden decks, fences near walkways, playgrounds and outdoor furniture), the following requirements are met: 
</t>
    </r>
    <r>
      <rPr>
        <sz val="12"/>
        <color theme="1"/>
        <rFont val="Calibri"/>
        <family val="2"/>
        <scheme val="minor"/>
      </rPr>
      <t xml:space="preserve">  • Identify CCA-containing wood through one of the following:  
      •  Inspection of purchase records.  
      •  Determination of whether legal bans for CCA apply.  
      •  Testing for the presence of arsenic in the wood or the soil bearing the wooden structures. 
</t>
    </r>
    <r>
      <rPr>
        <sz val="12"/>
        <color theme="1"/>
        <rFont val="Calibri"/>
        <family val="2"/>
        <scheme val="minor"/>
      </rPr>
      <t xml:space="preserve">  • Address CCA-containing woods through one of the following:    
      •  Dispose of CCA-containing woods following applicable laws, without incinerating nor wood chipping.  
      •  Treatment with penetrating (non-film-forming), oil-based, semi-transparent stains that prevent arsenic leaching on a regular basis as recommended by the manufacturer. 
</t>
    </r>
    <r>
      <rPr>
        <b/>
        <sz val="11"/>
        <color rgb="FF000000"/>
        <rFont val="Calibri"/>
        <family val="2"/>
      </rPr>
      <t xml:space="preserve">
OR</t>
    </r>
  </si>
  <si>
    <r>
      <rPr>
        <b/>
        <sz val="11"/>
        <color rgb="FF000000"/>
        <rFont val="Calibri"/>
        <family val="2"/>
      </rPr>
      <t xml:space="preserve">Option 2: No PCB remediation
</t>
    </r>
    <r>
      <rPr>
        <sz val="12"/>
        <color theme="1"/>
        <rFont val="Calibri"/>
        <family val="2"/>
        <scheme val="minor"/>
      </rPr>
      <t xml:space="preserve">One of the following is met:
</t>
    </r>
    <r>
      <rPr>
        <sz val="12"/>
        <color theme="1"/>
        <rFont val="Calibri"/>
        <family val="2"/>
        <scheme val="minor"/>
      </rPr>
      <t xml:space="preserve">  • The building was constructed or last renovated before the institution of any applicable laws banning or restricting PCBs, and the project is not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The building was constructed or last renovated after the institution of any applicable laws banning or restricting PCBs.
</t>
    </r>
  </si>
  <si>
    <r>
      <rPr>
        <b/>
        <sz val="11"/>
        <color rgb="FF000000"/>
        <rFont val="Calibri"/>
        <family val="2"/>
      </rPr>
      <t xml:space="preserve">Option 1: PCB remediation
</t>
    </r>
    <r>
      <rPr>
        <sz val="12"/>
        <color theme="1"/>
        <rFont val="Calibri"/>
        <family val="2"/>
        <scheme val="minor"/>
      </rPr>
      <t xml:space="preserve">The following requirements are met:
</t>
    </r>
    <r>
      <rPr>
        <sz val="12"/>
        <color theme="1"/>
        <rFont val="Calibri"/>
        <family val="2"/>
        <scheme val="minor"/>
      </rPr>
      <t xml:space="preserve">  • The building was constructed or last renovated before the institution of any applicable laws banning or restricting PCBs, and is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An inspection strategy for assessing PCB-related risks is implemented and contains the following:      	  
      •  Determination of locations where materials potentially containing PCBs may be disturbed.   	  
      •  If caulk is to be disturbed or removed, analysis of the presumably PCB-containing material following protocols mandated by local laws or, in absence of local laws, by any applicable US EP or ISO testing methods. 
</t>
    </r>
    <r>
      <rPr>
        <sz val="12"/>
        <color theme="1"/>
        <rFont val="Calibri"/>
        <family val="2"/>
        <scheme val="minor"/>
      </rPr>
      <t xml:space="preserve">  • If PCBs are found in disturbed materials, an action plan is implemented and contains the following:      	  
      •  Notification of remedial work to relevant authorities and building occupants.  	  
      •  Preventative measures against the spread of PCB-containing dusts and human exposure during remediation activities, including restricting access for those not involved in the work.  	  
      •  Protective measures for workers, including chemical-resistant gloves, clothing protection, goggles and respirators.  	  
      •  Waste handling that minimizes the spread of contaminated debris and safe disposal of PCB-containing waste in locations allowed by applicable local regulations.
</t>
    </r>
    <r>
      <rPr>
        <b/>
        <sz val="11"/>
        <color rgb="FF000000"/>
        <rFont val="Calibri"/>
        <family val="2"/>
      </rPr>
      <t xml:space="preserve">
OR</t>
    </r>
  </si>
  <si>
    <r>
      <rPr>
        <b/>
        <sz val="11"/>
        <color rgb="FF000000"/>
        <rFont val="Calibri"/>
        <family val="2"/>
      </rPr>
      <t xml:space="preserve">Option 1: Identify lead paint hazards
</t>
    </r>
    <r>
      <rPr>
        <sz val="12"/>
        <color theme="1"/>
        <rFont val="Calibri"/>
        <family val="2"/>
        <scheme val="minor"/>
      </rPr>
      <t xml:space="preserve">The following requirements are met:
</t>
    </r>
    <r>
      <rPr>
        <sz val="12"/>
        <color theme="1"/>
        <rFont val="Calibri"/>
        <family val="2"/>
        <scheme val="minor"/>
      </rPr>
      <t xml:space="preserve">  • A certified inspector or a qualified professional where no local regulations apply conducts an investigation of the space and reports the following:       	  
      •  An inventory of locations of potential sources and sinks of lead-containing materials, where lead-containing paint may be present.  	  
      •    	Confirmation of lead hazards through in-situ test results by x-ray fluorescence (XRF) or by laboratory analyses of paint chip and/or surface dusts. Surface dust is considered a hazard if its lead loading is more than 10 µg/ft² of the collection area if sampled from floors or over 100 µg/ft² for dust on interior window sills Paints having over 0.5% of lead by weight or 930 µg/ft² of applied area and bare soil containing over 400 ppm of lead by weight are also considered lead hazards Lower thresholds mandated by local regulations prevail for terms of hazard assessment.
</t>
    </r>
    <r>
      <rPr>
        <sz val="12"/>
        <color theme="1"/>
        <rFont val="Calibri"/>
        <family val="2"/>
        <scheme val="minor"/>
      </rPr>
      <t xml:space="preserve">  • If lead is found in the investigation, a certified inspector (or a qualified professional where no local regulations apply) implements an action plan that contains the following:      	  
      •  Notification of remediation work to occupants and transient populations in the surrounding spaces, and restriction of access to work areas during remediation.  	  
      •  If paints are mechanically removed, measures are taken to minimize the formation and spread of dusts during the remediation process and to ensure adequate respiratory and skin protection for workers.  	  
      •  A re-inspection schedule that includes visual assessments and dust testing, if any lead-containing paints are left in place and are subject to stabilization (i.e., painted over with products to prevent chipping or degradation) or enclosure, at least once every three years.  	  
      •  Post-remediation clearance, confirming that the lead loading in dust is below the levels deemed hazardous.
</t>
    </r>
    <r>
      <rPr>
        <b/>
        <sz val="11"/>
        <color rgb="FF000000"/>
        <rFont val="Calibri"/>
        <family val="2"/>
      </rPr>
      <t xml:space="preserve">
OR</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</si>
  <si>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an asbestos ban in construction products.
</t>
    </r>
    <r>
      <rPr>
        <b/>
        <sz val="11"/>
        <color rgb="FF000000"/>
        <rFont val="Calibri"/>
        <family val="2"/>
      </rPr>
      <t xml:space="preserve">
OR</t>
    </r>
  </si>
  <si>
    <r>
      <rPr>
        <b/>
        <sz val="11"/>
        <color rgb="FF000000"/>
        <rFont val="Calibri"/>
        <family val="2"/>
      </rPr>
      <t xml:space="preserve">Option 1: Asbestos risk assessment and remediation
</t>
    </r>
    <r>
      <rPr>
        <sz val="12"/>
        <color theme="1"/>
        <rFont val="Calibri"/>
        <family val="2"/>
        <scheme val="minor"/>
      </rPr>
      <t xml:space="preserve">The following requriements are met:
</t>
    </r>
    <r>
      <rPr>
        <sz val="12"/>
        <color theme="1"/>
        <rFont val="Calibri"/>
        <family val="2"/>
        <scheme val="minor"/>
      </rPr>
      <t xml:space="preserve">  • The building was constructed or last renovated before the enactment of laws banning the installation of asbestos-containing materials, or is located where there is no local asbestos phase-out regulation.
</t>
    </r>
    <r>
      <rPr>
        <sz val="12"/>
        <color theme="1"/>
        <rFont val="Calibri"/>
        <family val="2"/>
        <scheme val="minor"/>
      </rPr>
      <t xml:space="preserve">  • An inspector certified under local regulation or a qualified professional with demonstrable experience where no local regulations apply conducts an investigation of the project space and reports the following:      	  
      •  A list of locations where presumed asbestos containing materials (PACM) were found.  	  
      •  Confirmation of the presence of asbestos is performed through Polarized Light Microscopy (PLM), Scanning Electron Microscopy (SEM) or Transmission Electron Microscopy (TEM) testing. The sample number and location follow applicable laws or recommendations of the inspector conducting the assessment. Materials having over 1% of asbestos are considered ACM. If analytical confirmation is not available or possible, all PACM are considered asbestos-containing materials (ACM).
</t>
    </r>
    <r>
      <rPr>
        <sz val="12"/>
        <color theme="1"/>
        <rFont val="Calibri"/>
        <family val="2"/>
        <scheme val="minor"/>
      </rPr>
      <t xml:space="preserve">  • If asbestos-containing materials (ACM) were found per the above, an action plan that contains the following is implemented:   
      •  Notification of any works to relevant authorities and persons living, working or transiting in the vicinity of the building or space.   
      •  Preventative measures against the formation and spread of asbestos fibers in the air during remedial work.  
      •  Measures taken for workers’ protection during remediation activities, including but not limited to skin and respiratory protection.   
      •  If ACM are being removed, activities are carried out for proper handling of ACM waste, including: wetting of all removed ACM, care in transportation to prevent crumbling, sealing and leak-tight transportation, proper labeling and final disposal in locations allowed by applicable laws and permits.   
      •  Post-remediation clearance for occupancy confirmation by testing of fibers in air using phase contrast microscopy (PCM) or transmission electron microscopy (TEM) following standards referenced in applicable local laws or, if not available, NIOSH Manual of Analytical Methods (MNAM) Methods 7400 or 7402, GBZ/T192.5-2007, ISO 8672:2014, ISO 10312:2019 or ISO 13794:2019. The number of samples and sampling conditions must meet local regulations and/or conform to ISO 16000-7.   
      •  If any of the asbestos is managed by methods other than removal, the month and year of follow-up inspection to evaluate the structural integrity of the ACM must be stated and cannot exceed three years from the date of the last inspection.
</t>
    </r>
    <r>
      <rPr>
        <b/>
        <sz val="11"/>
        <color rgb="FF000000"/>
        <rFont val="Calibri"/>
        <family val="2"/>
      </rPr>
      <t xml:space="preserve">
OR</t>
    </r>
  </si>
  <si>
    <r>
      <rPr>
        <b/>
        <sz val="11"/>
        <color rgb="FF000000"/>
        <rFont val="Calibri"/>
        <family val="2"/>
      </rPr>
      <t xml:space="preserve">Option 1: Paints and electronics
</t>
    </r>
    <r>
      <rPr>
        <sz val="12"/>
        <color theme="1"/>
        <rFont val="Calibri"/>
        <family val="2"/>
        <scheme val="minor"/>
      </rPr>
      <t xml:space="preserve">The following requirements are met:
</t>
    </r>
    <r>
      <rPr>
        <sz val="12"/>
        <color theme="1"/>
        <rFont val="Calibri"/>
        <family val="2"/>
        <scheme val="minor"/>
      </rPr>
      <t xml:space="preserve">  • Newly installed fire alarms notification and initiating devices (e.g. strobes, pull stations); environmental, HVAC, occupancy and motion sensors and meters; and relays, thermostats and load break switches meet one of the following:      	  
      •  RoHS restrictions  	  
      •  Products contain no more than 0.1% (1000 ppm) of lead by weight. 
</t>
    </r>
    <r>
      <rPr>
        <sz val="12"/>
        <color theme="1"/>
        <rFont val="Calibri"/>
        <family val="2"/>
        <scheme val="minor"/>
      </rPr>
      <t xml:space="preserve">  • Newly installed paints applied as finishes within the project boundary meet at least one of the following criteria:      	  
      •  Paints have a lead concentration of 100 ppm (0.01%) by weight or below.  	  
      •  Paints have no added lead carbonates and lead sulfates.  	  
      •  Paints are deemed free of lead or with no added lead by an ISO 14024-compliant (Type 1) Ecolabel, or a voluntary third-party certification program recognized by the local government where the building is located.  	  
      •  Paints meet Feature X08: Materials Optimization Part 1, Option 1 ‘Materials Selection’ OR Part 2.
</t>
    </r>
    <r>
      <rPr>
        <b/>
        <sz val="11"/>
        <color rgb="FF000000"/>
        <rFont val="Calibri"/>
        <family val="2"/>
      </rPr>
      <t xml:space="preserve">
AND</t>
    </r>
  </si>
  <si>
    <t xml:space="preserve">The following requirements are met:
  • Newly installed fluorescent, metal halide and sodium lamps, if present, meet one of the following:      	  
      •  RoHS restrictions   	  
      •  The following specifications        	  		 
  			Fluorescent Lamp  			Maximum Mercury Content  		  		 
  			Compact, integral ballast  			 	  			3.5 mg  			  		  		 
  			Compact, no-integral ballast  			3.5 mg  		  		 
  			T-5, circular  			9 mg  		  		 
  			T-5, linear  			2.5 mg  		  		 
  			T-8, eight-foot  			10 mg  		  		 
  			T-8, four-foot  			3.5 mg  		  		 
  			T-8, U-bent  			6 mg  		  		 
  			High-Pressure Sodium Lamp  			Maximum Mercury Content  		  		 
  			400 W or less  			10 mg  		  		 
  			Over 400 W  			32 mg
  • Newly installed fire alarm notification and initiating devices (e.g. strobes, pull stations); environmental, HVAC, occupancy and motion sensors and meters; and relays, thermostats and load break switches meet one of the following:      	  
      •  RoHS restrictions  	  
      •  Products contain no more than 0.1% (1000 ppm) of mercury by weight. 
</t>
  </si>
  <si>
    <r>
      <rPr>
        <b/>
        <sz val="11"/>
        <color rgb="FF000000"/>
        <rFont val="Calibri"/>
        <family val="2"/>
      </rPr>
      <t xml:space="preserve">Option 1: Hearing health conservation program
</t>
    </r>
    <r>
      <rPr>
        <sz val="12"/>
        <color theme="1"/>
        <rFont val="Calibri"/>
        <family val="2"/>
        <scheme val="minor"/>
      </rPr>
      <t xml:space="preserve">The project maintains  a hearing health conservation program that meets the following requirements:
</t>
    </r>
    <r>
      <rPr>
        <sz val="12"/>
        <color theme="1"/>
        <rFont val="Calibri"/>
        <family val="2"/>
        <scheme val="minor"/>
      </rPr>
      <t xml:space="preserve">  • Provides hearing protection that is  selected, fitted and maintained for all occupants at  no cost to the occupant
</t>
    </r>
    <r>
      <rPr>
        <sz val="12"/>
        <color theme="1"/>
        <rFont val="Calibri"/>
        <family val="2"/>
        <scheme val="minor"/>
      </rPr>
      <t xml:space="preserve">  • Demonstrates compliance with OSHA Code of Federal Regulations Title 29 Chapter XVII Part 1910 Subpart G, European Council Directive 89/391/CEE or equivalent.&lt;sup&gt;15–17&lt;/sup&gt;
</t>
    </r>
    <r>
      <rPr>
        <sz val="12"/>
        <color theme="1"/>
        <rFont val="Calibri"/>
        <family val="2"/>
        <scheme val="minor"/>
      </rPr>
      <t xml:space="preserve">  • Audiogram tests are made available to employees working in loud zones, at no cost in a room that meets ANSI S3.1-2018 (or equivalent) requirements for background noise levels, using calibrated audiometers as per the schedule below:      	  
      •  Annually for all employees  	  
      •  Pre-employment or during onboarding for all new employees  	  
      •  Prior to initial assignment in a hearing-hazardous zone as determined by the hearing conservation program supervisor (see below)  	  
      •  At the time of reassignment out of a hearing-hazardous work area or job, as determined by the hearing conservation program supervisor (see below)  	  
      •  At the conclusion of employment
</t>
    </r>
    <r>
      <rPr>
        <b/>
        <sz val="11"/>
        <color rgb="FF000000"/>
        <rFont val="Calibri"/>
        <family val="2"/>
      </rPr>
      <t xml:space="preserve">
AND</t>
    </r>
  </si>
  <si>
    <t xml:space="preserve">The project or organization supports individual acoustical needs through policies that meet at least three of the following requirements:
  • All employer-provided audio devices are managed internally by a qualified professional (e.g., IT professional, mobile device manager) and expectations for use are covered in the employee handbook and/or during on-boarding of new staff
  • Eligible employees can request alternative working arrangements to accommodate their individual acoustic comfort needs (e.g., option to work remotely, different workstation location)
  • Signage is used to indicate both the location and intended activities of the quiet and mixed zones. A minimum of one daily quiet hour is scheduled
  • Eligible employees and distance learners (as applicable) are provided speech-enhancing audio devices (e.g., headsets with active digital signal processing, or noise-cancellation) upon request and at no additional cost or subsidized at least 50%
</t>
  </si>
  <si>
    <t xml:space="preserve">The project meets the following requirements, as applicable:
  • All rooms that are intended for conferencing, distance learning, or hybrid collaboration contain a combination of microphones, speakers, cameras and supportive audio components (e.g., amplifiers, digital signal processors) that are commissioned by a professional audio engineer.
  • All public address systems used on a daily basis meet the following:      	  
      •  Commissioned by a professional audio engineer in accordance with NFPA 72 (Annex D), BS 5839 Part 8, ISO 7240 Parts 16 and 19 or equivalent  	  
      •  Achieves a minimum STI 0.50 or CIS 0.75 in at least 50% of regularly occupied acoustically distinguishable spaces (ADS) when measured in accordance with IEC 60268-16 or equivalent and as indicated in a commissioning report, acoustical model or similar
  • Speech reinforcement systems are installed in at least 80% of classrooms and all spaces for large presentations (e.g., lecture hall, conference center) and meet the following:       	  
      •  Designed to meet audio distribution requirements in accordance with ANSI/ASA S12.60 Part 1  	  
      •  Commissioned by a professional acoustician or audio engineer in accordance with ANSI/INFOCOMM A102.01:2017 or equivalent.
</t>
  </si>
  <si>
    <t xml:space="preserve">The following requirements are met:
  • For the following room types within the project boundary the floor-ceiling construction achieves the following Normalized Impact Sound Ratings (NISR), as measured by a professional in acoustics, in accordance with ASTM E1007-19, ISO 16283 or equivalent (LnTw may be used as an equivalent metric and may be determined by subtracting the NISR values listed below from 110):      	  		 
  			Room Type  			 	Location of Applicable Floor-Ceiling Assembly  			 	  			Tier 1    			 1 point    			Minimum NISR¹  			  			 	  			Tier 2    			 2 points    			Minimum NISR¹  			  		  		 
  			Quiet zones (except areas for concentration)  			 	Above  			 	52  			 	57  		  		 
  			Areas for Fitness (If space is within the project boundary)  			 	Below  			 	47  			 	52  		  		 
  			Enclosed Areas for Concentration and Conferencing  			 	Above  			 	47  			 	52  		  		 
  			Open Areas for Concentration  			 	Above  			 	42  			 	47  		  		 
  			Areas for Retail and Dining (If space is within the project boundary)  			 	Below  			 	42  			 	47
</t>
  </si>
  <si>
    <t xml:space="preserve">The following requirements are met:
  • For the following room types within the project boundary the floor-ceiling construction achieves the following minimum Impact Insulation Class (IIC) ratings with materials tested in accordance with ASTM E492-09, ISO 717.2 or predicted results determined through use of sound transmission modeling software (LnTw may be used as an equivalent metric and values may be determined by subtracting the IIC values listed below from 110):      	  		 
  			Room Type  			Location of Applicable Floor-Ceiling Assembly  			Minimum Impact Insulation Class (IIC  		  		 
  			Quiet zones (except areas for concentration)  			Above  			55  		  		 
  			Areas for fitness  			Below  			50  		  		 
  			Enclosed areas for concentration and conferencing  			Above  			50  		  		 
  			Open areas for concentration  			Above  			45  		  		 
  			Areas for retail and dining  			Below  			45
</t>
  </si>
  <si>
    <t xml:space="preserve">The following requirements are met:
  • A sound masking system is installed in open areas and enclosed rooms designated as quiet zones, circulation zones and in areas where workstations are present.
  • The sound masking system produces a 1/3 octave band adjustable output signal and minimum frequency spectrum of 100 Hz to 5 kHz.
  • The sound masking system is commissioned such that the following sound pressure levels are not exceeded:      	  
      •  Open areas designated as quiet zones, circulation zones and areas where workstations are present: 48 dBA.  	  
      •  Enclosed rooms labeled as quiet zones: 42 dBA.
  • The sound masking system is verified by a professional sound masking system installer in accordance with ASTM 1573-18 or equivalent standard.
</t>
  </si>
  <si>
    <t xml:space="preserve">For projects in which the room types listed in the table cumulatively make up at least 10% of occupiable project area, the following requirements are met:
  • Acoustical furnishings meet the criteria shown in the following table:      	  		 
  			 	  			 Room Type  			  			 	  			Metric  			  			 	  			Tier 1    			1 Point  			  			 	  			Tier 2    			2 Points  			  		  		 
  			  			Open workspaces  			  			 	  			Minimum NRC OR Alpha-w  			  			 	  			0.75 for at least 75% of available ceiling area  			  			 	  			0.90 for all available ceiling are  			  		  		 
  			 	  			Minimum furniture height and NRC OR Alpha-w  			  			N/A  			 	  			Partial height barriers with a minimum height of 4 ft above finished floor and a minimum NRC OR Alpha-w value of 0.70 between all opposing workstations¹  			  		  		 
  			  			Areas for conferencing and learning  			  			 	  			Minimum NRC OR Alpha-w at ceilings  			  			 	  			0.75 for at least 50% of available ceiling area  			  			 	  			0.90 for all available ceiling area  			  		  		 
  			 	  			Minimum NRC OR Alpha-w at walls  			  			 	  			0.75 on at least 25% of one wall  			  			 	  			0.80 on at least 25% of two perpendicular walls  			  		  		 
  			 	  			Areas for dining  			  			 	  			Minimum NRC OR Alpha-w at ceilings  			  			 	  			0.75 on at least 50% of available ceiling area  			  			 	  			0.90 for all available ceiling area
</t>
  </si>
  <si>
    <r>
      <rPr>
        <b/>
        <sz val="11"/>
        <color rgb="FF000000"/>
        <rFont val="Calibri"/>
        <family val="2"/>
      </rPr>
      <t xml:space="preserve">Option 2: Reverberation time, performance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feet)  			  			 	  			Reverberation Time, t (seconds  			  		  		 
  			  			Areas for learning    			Areas for lectures    			Areas for conferencing  			  			 	  			v &lt; 10,000 ft³  			  			 	  			t ≤ 0.6  			  		  		 
  			 	  			10,000 ft³ ≤ v ≤ 20,000 ft³    			  			 	  			t ≤ 0.8  			  		  		 
  			 	  			v &gt; 20,000 ft³  			  			 	  			t ≤ 1.0  			  		  		 
  			 	  			Areas with regularly used PA systems  			  			 	  			N/A  			  			 	  			t ≤ 1.5  			  		  		 
  			 	  			Areas for dining  			  			 	  			N/A  			  			 	  			t ≤ 1.0  			  		  		 
  			  			Areas for fitness  			  			 	  			v &lt; 10,000 ft³  			  			 	  			t ≤ 0.8  			  		  		 
  			 	  			10,000 ft³ ≤ v ≤ 20,000 ft³    			  			 	  			t ≤ 1.1  			  		  		 
  			 	  			v &gt; 20,000 ft³  			  			 	  			t ≤ 1.8  			  		  		 
  			  			Areas for music rehearsal  			  			 	  			v &lt; 10,000 ft³  			  			 	  			t ≤ 1.1  			  		  		 
  			 	  			10,000 ft³ ≤ v ≤ 20,000 ft³    			  			 	  			t ≤ 1.4
</t>
    </r>
  </si>
  <si>
    <r>
      <rPr>
        <b/>
        <sz val="11"/>
        <color rgb="FF000000"/>
        <rFont val="Calibri"/>
        <family val="2"/>
      </rPr>
      <t xml:space="preserve">Option 1: Reverberation time, design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feet)  			  			 	  			Reverberation Time, t (seconds  			  		  		 
  			  			Areas for learning    			Areas for lectures    			Areas for conferencing  			  			 	  			v &lt; 10,000 ft³  			  			 	  			t ≤ 0.6  			  		  		 
  			 	  			10,000 ft³ ≤ v ≤ 20,000 ft³    			   			  			 	  			t ≤ 0.8  			  		  		 
  			 	  			v &gt; 20,000 ft³  			  			 	  			t ≤ 1.0  			  		  		 
  			 	  			Areas with regularly used PA systems  			  			 	  			N/A  			  			 	  			t ≤ 1.5  			  		  		 
  			 	  			Areas for dining  			  			 	  			N/A  			  			 	  			t ≤ 1.0  			  		  		 
  			  			Areas for fitness  			  			 	  			v &lt; 10,000 ft³  			  			 	  			t ≤ 0.8  			  		  		 
  			 	  			10,000 ft³ ≤ v ≤ 20,000 ft³    			  			 	  			t ≤ 1.1  			  		  		 
  			 	  			v &gt; 20,000 ft³  			  			 	  			t ≤ 1.8  			  		  		 
  			  			Areas for music rehearsal  			  			 	  			v &lt; 10,000 ft³  			  			 	  			t ≤ 1.1  			  		  		 
  			 	  			10,000 ft³ ≤ v ≤ 20,000 ft³    			  			 	  			t ≤ 1.4
</t>
    </r>
    <r>
      <rPr>
        <b/>
        <sz val="11"/>
        <color rgb="FF000000"/>
        <rFont val="Calibri"/>
        <family val="2"/>
      </rPr>
      <t xml:space="preserve">
OR</t>
    </r>
  </si>
  <si>
    <r>
      <rPr>
        <b/>
        <sz val="11"/>
        <color rgb="FF000000"/>
        <rFont val="Calibri"/>
        <family val="2"/>
      </rPr>
      <t xml:space="preserve">Option 2: Speech privacy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sum of the measured Noise Isolation Class (NIC) or Weighted Difference Level (Dw) combined with the Noise Criteria Rating (NC) or A-weighted Sound Pressure Level (LAeq) within a room achieves the following minimum values, as applicable. If an interior wall meets multiple categories listed, use the highest value listed.      	  		 
  			 	  			Source Room  			  			 	  			Receiver Room  			  			 	  			Minimum NIC + NC or Dw + LAeq  			  		  		 
  			  			Enclosed loud zones  			  			 	  			Open areas for concentration    			Circulation zones  			  			 	  			80  			  		  		 
  			 	  			All other occupiable areas  			  			 	  			85  			  		  		 
  			  			Enclosed areas for conferencing    			Enclosed areas for learning    			Enclosed areas for sleeping  			  			 	  			Open areas for concentration    			Circulation zones  			  			 	  			75  			  		  		 
  			 	  			Enclosed quiet zones  			  			 	  			80  			  		  		 
  			 	  			Enclosed areas for conferencing    			Enclosed areas for learning    			Enclosed areas for sleeping  			  			 	  			85  			  		  		 
  			  			Enclosed quiet zones  			  			 	  			Open areas for concentration    			Circulation zones  			  			 	  			70  			  		  		 
  			 	  			Enclosed quiet zones  			  			 	  			75  			  		  		 
  			  			Enclosed areas for conferencing    			Enclosed areas for learning    			Enclosed areas for sleeping   			  			 	  			80
</t>
    </r>
  </si>
  <si>
    <r>
      <rPr>
        <b/>
        <sz val="11"/>
        <color rgb="FF000000"/>
        <rFont val="Calibri"/>
        <family val="2"/>
      </rPr>
      <t xml:space="preserve">Option 1: Noise isolation class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project meets the following minimum Noise Isolation Class (NIC) or Weighted Difference Level (Dw) for each wall type, as applicable. If an interior wall meets multiple categories listed, use the highest NIC/Dw value listed.      	  		 
  			 	Interior Wall Type  			  Minimum NIC or Dw    			OR  			Minimum NIC or Dw for Projects That Achieve Feature S06.1  		  		 
  			Between loud zones and regularly occupied spaces.  			55  			OR  			N/A  		  		 
  			 	Between areas for conferencing, learning or sleep and other regularly occupied spaces.  			50  			OR  			45  		  		 
  			 	Between adjacent quiet zones.  			45  			OR  			40  		  		 
  			 	Between rooms for concentration and other regularly occupied spaces.  			40  			OR  			35  		  		 
  			 	Between circulation zones and regularly occupied spaces.  			35  			OR  			30
</t>
    </r>
    <r>
      <rPr>
        <b/>
        <sz val="11"/>
        <color rgb="FF000000"/>
        <rFont val="Calibri"/>
        <family val="2"/>
      </rPr>
      <t xml:space="preserve">
OR</t>
    </r>
  </si>
  <si>
    <t xml:space="preserve">The following requirements are met:
  • Interior walls meet the following sound transmission class (STC) or weighted sound reduction (Rw) values. If an interior wall meets multiple categories listed, use the highest (i.e., more stringent) STC/Rw value listed.      	  		 
  			 	Interior Wall Type   			Minimum STC or Rw   			OR  			  			Minimum STC or Rw for  			Projects That Achieve Feature S06.1  			  		  		 
  			Between loud zones and regularly occupied spaces.  			60  			OR  			60  		  		 
  			 	Between areas for conferencing, learning or sleeping and other regularly occupied spaces.  			55  			OR  			50  		  		 
  			 	Between adjacent quiet zones.  			50  			OR  			45  		  		 
  			 	Between rooms for concentration and other regularly occupied spaces.  			45  			OR  			40  		  		 
  			 	Between circulation zones and regularly occupied spaces.  			40  			OR  			35
  • Doors that connect two occupiable rooms and doors to mechanical equipment rooms have a non-hollow core, minimum STC/Rw of 30 and seals at the head, jamb and base.
</t>
  </si>
  <si>
    <t xml:space="preserve">The following requirement is met:
  • Average background noise levels in bedrooms, when measured over a 12-hour minimum time period (which must include the hours of 10 pm to 7 am), do not exceed 35 dBA (Leq)
</t>
  </si>
  <si>
    <t>Note: •  Category 1 Room Types:  	  		  
      •  Areas for conferencing  		  
      •  Areas for learning  		  
      •  Areas for speaking  	  	  	  
      •  Category 2 Room Types:  	  		  
      •  Enclosed areas for concentration  	  	  	  
      •  Category 3 Room Types:   	  		  
      •  Open areas for concentration  		  
      •  Areas with regularly used PA systems  		  
      •  Areas for dining (excluding kitchenettes)  	  	  	  
      •  Category 4 Room Types:  	  		  
      •  Areas with machinery and appliances used by occupants (e.g., baggage handling areas, security, commercial kitchens, kitchenettes, labs where spoken lectures do not take place)</t>
  </si>
  <si>
    <t xml:space="preserve">The project provides one of the following:
  • A plan developed by the project team and/or project owner that outlines acoustical  solutions and a timeline for implementation with a focus on managing acoustical comfort, background noise, speech privacy,  reverberation time and/or impact noise within the project boundary. 
  • A detailed report from a professional in acoustics that describes existing conditions, recommended solutions and measurement results with a focus on managing background noise, speech privacy, reverberation time  and/or impact noise within the project boundary. These measurements are not  required to adhere to the Performance Verification Guidebook requirements for  on-site testing.
</t>
  </si>
  <si>
    <t xml:space="preserve">The project provides the following:
  • A floor plan or other design document showing the following acoustic zones throughout the project:      	  
      •  Loud zone: includes areas intended for loud equipment or activities (e.g., mechanical rooms, AV/IT closets, kitchens, fitness rooms, social spaces, recreational rooms, music rooms).  	  
      •  Quiet zone: includes areas intended for concentration, wellness, rest, study and/or privacy (e.g., restorative spaces, lactation rooms, nap rooms).  	  
      •  Mixed zone: includes areas intended for learning, collaboration and/or presentation (e.g., auditoriums, classrooms, breakout spaces).  	  
      •  Circulation zone: includes occupiable areas not intended for regular occupancy (e.g., hallways, egress, atria, stairs, lobbies)  	  
      •  Not applicable zones: includes other areas without significant sources of sound (e.g., storage rooms, janitor rooms, coat closets) that are not regularly occupied.
  • A plan for reprogramming or mitigating sound transmission between loud zones that border quiet zones (if any).
</t>
  </si>
  <si>
    <r>
      <rPr>
        <b/>
        <sz val="11"/>
        <color rgb="FF000000"/>
        <rFont val="Calibri"/>
        <family val="2"/>
      </rPr>
      <t xml:space="preserve">Option 2: Temperature modeling
</t>
    </r>
    <r>
      <rPr>
        <sz val="12"/>
        <color theme="1"/>
        <rFont val="Calibri"/>
        <family val="2"/>
        <scheme val="minor"/>
      </rPr>
      <t xml:space="preserve">For pedestrian pathways and building entrances, parking spaces, and plazas, seating areas, exercise facilities with a contiguous area of less than 2500 ft² and other outdoor areas of congregation, project provides the following:
</t>
    </r>
    <r>
      <rPr>
        <sz val="12"/>
        <color theme="1"/>
        <rFont val="Calibri"/>
        <family val="2"/>
        <scheme val="minor"/>
      </rPr>
      <t xml:space="preserve">  • Highest expected measure of thermal perception for each month (e.g., highest Physiologically Equivalent Temperature, highest Universal Thermal Climate Index).
</t>
    </r>
    <r>
      <rPr>
        <sz val="12"/>
        <color theme="1"/>
        <rFont val="Calibri"/>
        <family val="2"/>
        <scheme val="minor"/>
      </rPr>
      <t xml:space="preserve">  • If the highest measure of thermal perception is associated with “moderate”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r>
  </si>
  <si>
    <r>
      <rPr>
        <b/>
        <sz val="11"/>
        <color rgb="FF000000"/>
        <rFont val="Calibri"/>
        <family val="2"/>
      </rPr>
      <t xml:space="preserve">Option 1: Outdoor shading
</t>
    </r>
    <r>
      <rPr>
        <sz val="12"/>
        <color theme="1"/>
        <rFont val="Calibri"/>
        <family val="2"/>
        <scheme val="minor"/>
      </rPr>
      <t xml:space="preserve">The following areas (if present) are shaded for more than half of daylight hours each day by tree canopies, awnings, or other structures:
</t>
    </r>
    <r>
      <rPr>
        <sz val="12"/>
        <color theme="1"/>
        <rFont val="Calibri"/>
        <family val="2"/>
        <scheme val="minor"/>
      </rPr>
      <t xml:space="preserve">  • At least 50% of pedestrian pathways and building entrances.
</t>
    </r>
    <r>
      <rPr>
        <sz val="12"/>
        <color theme="1"/>
        <rFont val="Calibri"/>
        <family val="2"/>
        <scheme val="minor"/>
      </rPr>
      <t xml:space="preserve">  • At least 25% of parking spaces (if present).
</t>
    </r>
    <r>
      <rPr>
        <sz val="12"/>
        <color theme="1"/>
        <rFont val="Calibri"/>
        <family val="2"/>
        <scheme val="minor"/>
      </rPr>
      <t xml:space="preserve">  • At least 25% of all plazas, seating areas, exercise facilities with a contiguous area of less than 2500 ft² and other outdoor areas of congregation.
</t>
    </r>
    <r>
      <rPr>
        <b/>
        <sz val="11"/>
        <color rgb="FF000000"/>
        <rFont val="Calibri"/>
        <family val="2"/>
      </rPr>
      <t xml:space="preserve">
OR</t>
    </r>
  </si>
  <si>
    <r>
      <rPr>
        <b/>
        <sz val="11"/>
        <color rgb="FF000000"/>
        <rFont val="Calibri"/>
        <family val="2"/>
      </rPr>
      <t xml:space="preserve">Option 2: Window operation
</t>
    </r>
    <r>
      <rPr>
        <sz val="12"/>
        <color theme="1"/>
        <rFont val="Calibri"/>
        <family val="2"/>
        <scheme val="minor"/>
      </rPr>
      <t xml:space="preserve">Instructions for window operation are provided through signage or other communications to regular occupants to indicate the following:
</t>
    </r>
    <r>
      <rPr>
        <sz val="12"/>
        <color theme="1"/>
        <rFont val="Calibri"/>
        <family val="2"/>
        <scheme val="minor"/>
      </rPr>
      <t xml:space="preserve">  • Windows with low openings are to be used during mild and/or warm weather. 
</t>
    </r>
    <r>
      <rPr>
        <sz val="12"/>
        <color theme="1"/>
        <rFont val="Calibri"/>
        <family val="2"/>
        <scheme val="minor"/>
      </rPr>
      <t xml:space="preserve">  • Windows are not to be opened when mechanical cooling is in operation (not required if no mechanical cooling is present or if mechanical cooling system is configured to disengage automatically when windows are open).
</t>
    </r>
    <r>
      <rPr>
        <sz val="12"/>
        <color theme="1"/>
        <rFont val="Calibri"/>
        <family val="2"/>
        <scheme val="minor"/>
      </rPr>
      <t xml:space="preserve">  • Windows with high openings (if present) are to be used in cold weather.
</t>
    </r>
  </si>
  <si>
    <r>
      <rPr>
        <b/>
        <sz val="11"/>
        <color rgb="FF000000"/>
        <rFont val="Calibri"/>
        <family val="2"/>
      </rPr>
      <t xml:space="preserve">Option 1: Window design
</t>
    </r>
    <r>
      <rPr>
        <sz val="12"/>
        <color theme="1"/>
        <rFont val="Calibri"/>
        <family val="2"/>
        <scheme val="minor"/>
      </rPr>
      <t xml:space="preserve">Operable windows may be opened according to the following requirements (windows which may be opened in both modes may count for both requirements a and b):
</t>
    </r>
    <r>
      <rPr>
        <sz val="12"/>
        <color theme="1"/>
        <rFont val="Calibri"/>
        <family val="2"/>
        <scheme val="minor"/>
      </rPr>
      <t xml:space="preserve">  • At least 70% of operable windows may be opened such that at least half of the opening is not more than 5.9 ft above the finished floor and opening is at least 1 ft in the smallest dimension. At least one such window is present in each room with operable windows.
</t>
    </r>
    <r>
      <rPr>
        <sz val="12"/>
        <color theme="1"/>
        <rFont val="Calibri"/>
        <family val="2"/>
        <scheme val="minor"/>
      </rPr>
      <t xml:space="preserve">  • If project is equipped with heating, at least 30% of operable windows may be opened such that entirety of opening is at least 5.9 ft above the finished floor (preferably as close to the ceiling as possible) At least one such window is present in each room with operable windows.
</t>
    </r>
    <r>
      <rPr>
        <sz val="12"/>
        <color theme="1"/>
        <rFont val="Calibri"/>
        <family val="2"/>
        <scheme val="minor"/>
      </rPr>
      <t xml:space="preserve">  • Controls for window operation are positioned not more than 5.6 ft above the finished floor.
</t>
    </r>
    <r>
      <rPr>
        <b/>
        <sz val="11"/>
        <color rgb="FF000000"/>
        <rFont val="Calibri"/>
        <family val="2"/>
      </rPr>
      <t xml:space="preserve">
AND</t>
    </r>
  </si>
  <si>
    <r>
      <rPr>
        <b/>
        <sz val="11"/>
        <color rgb="FF000000"/>
        <rFont val="Calibri"/>
        <family val="2"/>
      </rPr>
      <t xml:space="preserve">Option 3: Long-term humidity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Relative humidity levels in regularly occupied areas, except high-humidity spaces, are between 30% and 60% during occupied hours.
</t>
    </r>
  </si>
  <si>
    <r>
      <rPr>
        <b/>
        <sz val="11"/>
        <color rgb="FF000000"/>
        <rFont val="Calibri"/>
        <family val="2"/>
      </rPr>
      <t xml:space="preserve">Option 1: Mechanical humidity control
</t>
    </r>
    <r>
      <rPr>
        <sz val="12"/>
        <color theme="1"/>
        <rFont val="Calibri"/>
        <family val="2"/>
        <scheme val="minor"/>
      </rPr>
      <t xml:space="preserve">The following requirement is met in all regularly occupied areas, except high-humidity areas:
</t>
    </r>
    <r>
      <rPr>
        <sz val="12"/>
        <color theme="1"/>
        <rFont val="Calibri"/>
        <family val="2"/>
        <scheme val="minor"/>
      </rPr>
      <t xml:space="preserve">  • The mechanical system has the capability of maintaining relative humidity between 30% and 60% at all times by adding or removing moisture from the air
</t>
    </r>
    <r>
      <rPr>
        <b/>
        <sz val="11"/>
        <color rgb="FF000000"/>
        <rFont val="Calibri"/>
        <family val="2"/>
      </rPr>
      <t xml:space="preserve">
OR</t>
    </r>
  </si>
  <si>
    <r>
      <rPr>
        <b/>
        <sz val="11"/>
        <color rgb="FF000000"/>
        <rFont val="Calibri"/>
        <family val="2"/>
      </rPr>
      <t xml:space="preserve">Option 1: Thermal comfort monitors
</t>
    </r>
    <r>
      <rPr>
        <sz val="12"/>
        <color theme="1"/>
        <rFont val="Calibri"/>
        <family val="2"/>
        <scheme val="minor"/>
      </rPr>
      <t xml:space="preserve">The following requirements are met:
</t>
    </r>
    <r>
      <rPr>
        <sz val="12"/>
        <color theme="1"/>
        <rFont val="Calibri"/>
        <family val="2"/>
        <scheme val="minor"/>
      </rPr>
      <t xml:space="preserve">  • The project monitors dry-bulb temperature and relative humidity in occupiable spaces in compliance with the requirements outlined in the Continuous Monitoring Protocols of the Performance Verification Guidebook.
</t>
    </r>
    <r>
      <rPr>
        <sz val="12"/>
        <color theme="1"/>
        <rFont val="Calibri"/>
        <family val="2"/>
        <scheme val="minor"/>
      </rPr>
      <t xml:space="preserve">  • The thermal comfort data monitored is made available to occupants through one of the following:      	  
      •  Display screens, with at least one screen located in each 5400 ft² zone of regularly occupied space.  	  
      •  A website or mobile application, with at least one sign located in each 5400 ft² zone of regularly occupied space, indicating where the data may be accessed.
</t>
    </r>
    <r>
      <rPr>
        <sz val="12"/>
        <color theme="1"/>
        <rFont val="Calibri"/>
        <family val="2"/>
        <scheme val="minor"/>
      </rPr>
      <t xml:space="preserve">  • The thermal comfort data are updated at least once every 15 minutes.
</t>
    </r>
  </si>
  <si>
    <t xml:space="preserve">At least 50% of the regularly occupied project area is cooled with one or more of the following: 
  • Radiant ceilings, walls or floors. 
  • Radiant panels that cover at least half of the wall or ceiling to which they are attached.
</t>
  </si>
  <si>
    <t xml:space="preserve">At least 50% of the regularly occupied project area is heated with one or more of the following:
  • Radiant ceilings, walls or floors. 
  • Radiant panels which cover at least half of the wall or ceiling to which they are attached (does not include steam radiators).
</t>
  </si>
  <si>
    <t xml:space="preserve">The project provides all regular occupants with the ability to warm their individual environment through at least one of the following:¹
  • A user-adjustable thermostat, which controls the environment for no more than one person and is connected to the building’s mechanical heating system. 
  • Electric parabolic space heater.
  • Electric heated chair or footwarmers.
  • Personal or shared blankets. Shared blankets are washed or disinfected at least weekly after use.
  • Any other solution capable of affecting a PMV change of +0.5 within 15 minutes from activation, without changing PMV for other occupants.
</t>
  </si>
  <si>
    <t xml:space="preserve">The project provides all regular occupants with the ability to cool their individual environment through at least one of the following:¹
  • A user-adjustable thermostat, which controls the environment for no more than one person and is connected to the building’s mechanical cooling system or a more localized air conditioning unit.
  • A desk, standing, pedestal or ceiling fan that does not increase air speed for other occupants.
  • Chair with mechanical cooling system.
  • Any other solution capable of affecting a PMV change of -0.5 within 15 minutes from activation, without changing the PMV for other occupants.
</t>
  </si>
  <si>
    <t xml:space="preserve">The following requirements are met for at least 90% of regularly occupied spaces:
  •  Control over temperature in the space is available through either:    1.   Thermostats present within the thermal zone.    2.   A digital interface accessible to occupants on a computer or phone.
  • The maximum size of each thermal zone is 650 ft²  or 10 occupants, whichever is larger. Individual regularly occupied rooms are considered separate zones.     
  •      Projects earn points based on the number of thermal zones:      	  		 
  			Tier  			Number of Zones  			   			Number of Zones  			Points  		  		 
  			1  			  			One per 650 ft²  			  			OR  			One per 10 occupants  			  			     			 1  			  		  		 
  			2  			One per 320 ft²  			OR  			One per 5 occupants  			  			 2  			  		  	         
  • Temperature sensors are positioned at least 3.3 ft away from exterior walls, windows and doors, direct sunlight, air supply diffusers, mechanical fans, heaters or any other significant sources of heat or cold.
</t>
  </si>
  <si>
    <t xml:space="preserve">A post-occupancy survey is administered at least twice a year, including once in June, July or August and once in December, January or February. For buildings located in tropical regions, the survey may be administered twice a year, at least four months apart. Survey is administered at least six months after occupancy, which satisfies the following conditions:
  • All regular occupants are invited to participate in the anonymous survey, and responses are collected from the following number of respondents:¹      	  		 
  			Number of Regular Occupants   			Minimum Number of Responses   		  		 
  			More than 45  			35% of those regular occupants  		  		 
  			20 to 45  			15 regular occupants  		  		 
  			Less than 20  			80% of those regular occupants
  • The survey includes an assessment of overall satisfaction with thermal performance and identification of thermal comfort-related issues in accordance with either:    1.   The sample survey in Appendix T1.    2.   Any pre-approved survey listed in Part 1: Administer Project Survey in Feature C04: Occupant Survey.
  • The results of the survey responses comply with one of the target satisfaction thresholds as specified in the table below:      	  		 
  			Tier  			Thermal Comfort Satisfaction Thresholds  			Points  		  		 
  			1  			80% of regular occupants  			2  		  		 
  			2  			90% of regular occupants  			3
</t>
  </si>
  <si>
    <r>
      <rPr>
        <b/>
        <sz val="11"/>
        <color rgb="FF000000"/>
        <rFont val="Calibri"/>
        <family val="2"/>
      </rPr>
      <t xml:space="preserve">Option 2: Continuous monitoring
</t>
    </r>
    <r>
      <rPr>
        <sz val="12"/>
        <color theme="1"/>
        <rFont val="Calibri"/>
        <family val="2"/>
        <scheme val="minor"/>
      </rPr>
      <t xml:space="preserve">The following requirement is met:
</t>
    </r>
    <r>
      <rPr>
        <sz val="12"/>
        <color theme="1"/>
        <rFont val="Calibri"/>
        <family val="2"/>
        <scheme val="minor"/>
      </rPr>
      <t xml:space="preserve">  • Project meets Feature T06 Thermal Comfort Monitoring.
</t>
    </r>
  </si>
  <si>
    <t>Note: Projects are not required to follow the device requirements or test methods described in the Performance Verification Guidebook. Permanently installed monitors may be located on interior walls rather than a minimum distance away. </t>
  </si>
  <si>
    <r>
      <rPr>
        <b/>
        <sz val="11"/>
        <color rgb="FF000000"/>
        <rFont val="Calibri"/>
        <family val="2"/>
      </rPr>
      <t xml:space="preserve">Option 1: Semi-annual testing
</t>
    </r>
    <r>
      <rPr>
        <sz val="12"/>
        <color theme="1"/>
        <rFont val="Calibri"/>
        <family val="2"/>
        <scheme val="minor"/>
      </rPr>
      <t xml:space="preserve">The following requirements are met:
</t>
    </r>
    <r>
      <rPr>
        <sz val="12"/>
        <color theme="1"/>
        <rFont val="Calibri"/>
        <family val="2"/>
        <scheme val="minor"/>
      </rPr>
      <t xml:space="preserve">  • The dry-bulb temperature, relative humidity, air speed (only for projects that use elevated air speed method) and mean radiant temperature are measured in regularly occupied spaces at intervals no longer than twice per year (including once in June, July or August and once in December, January or February), and the results are submitted annually through the WELL digital platform.
</t>
    </r>
    <r>
      <rPr>
        <sz val="12"/>
        <color theme="1"/>
        <rFont val="Calibri"/>
        <family val="2"/>
        <scheme val="minor"/>
      </rPr>
      <t xml:space="preserve">  •  The number and location of sampling points comply with the requirements outlined in the Performance Verification Guidebook.
</t>
    </r>
    <r>
      <rPr>
        <b/>
        <sz val="11"/>
        <color rgb="FF000000"/>
        <rFont val="Calibri"/>
        <family val="2"/>
      </rPr>
      <t xml:space="preserve">
OR</t>
    </r>
  </si>
  <si>
    <t xml:space="preserve">The following requirement is met:
  • The operative temperature in the kitchen does not exceed 80 °F.
</t>
  </si>
  <si>
    <t>Note: Spaces with multiple occupant types may use the occupant characteristics of PMV—metabolic rate and clothing value—for the majority occupant type (e.g., a space with 30 diners and 5 servers may use the diners' metabolic rates and clothing values to determine the PMV for that space).    Projects undergoing recertification which were previously awarded Feature T06 must consider all data collected since the previous certification.</t>
  </si>
  <si>
    <r>
      <rPr>
        <b/>
        <sz val="11"/>
        <color rgb="FF000000"/>
        <rFont val="Calibri"/>
        <family val="2"/>
      </rPr>
      <t xml:space="preserve">Option 2: Long-term thermal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Sensor data demonstrate parameters meet one of the following:    1.     One of the PMV or temperature ranges described in Option 1. Dry bulb temperature may be used in place of operative temperature. Naturally conditioned projects must also measure outdoor air temperature.    2.     Dry bulb temperature is between 70-77 °F for occupied hours The designed air velocity is not more than 40 fpm at 5.6 ft above the floor.
</t>
    </r>
    <r>
      <rPr>
        <b/>
        <sz val="11"/>
        <color rgb="FF000000"/>
        <rFont val="Calibri"/>
        <family val="2"/>
      </rPr>
      <t xml:space="preserve">
OR</t>
    </r>
  </si>
  <si>
    <t>Note: Spaces with multiple occupant types may use the occupant characteristics of PMV—metabolic rate and clothing value—for the majority occupant type (e.g., a space with 30 diners and 5 servers may use the diners' metabolic rates and clothing values to determine the PMV for that space).</t>
  </si>
  <si>
    <r>
      <rPr>
        <b/>
        <sz val="11"/>
        <color rgb="FF000000"/>
        <rFont val="Calibri"/>
        <family val="2"/>
      </rPr>
      <t xml:space="preserve">Option 1: Performance verified environmental conditions
</t>
    </r>
    <r>
      <rPr>
        <sz val="12"/>
        <color theme="1"/>
        <rFont val="Calibri"/>
        <family val="2"/>
        <scheme val="minor"/>
      </rPr>
      <t xml:space="preserve">The following requirements are met, as applicable:
</t>
    </r>
    <r>
      <rPr>
        <sz val="12"/>
        <color theme="1"/>
        <rFont val="Calibri"/>
        <family val="2"/>
        <scheme val="minor"/>
      </rPr>
      <t xml:space="preserve">  • Mechanically conditioned regularly occupied spaces maintain thermal comfort conditions of PMV +/- 0.5 for at least 90% of occupied hours in at least 90% of regularly occupied spaces
</t>
    </r>
    <r>
      <rPr>
        <sz val="12"/>
        <color theme="1"/>
        <rFont val="Calibri"/>
        <family val="2"/>
        <scheme val="minor"/>
      </rPr>
      <t xml:space="preserve">  • Naturally conditioned regularly occupied spaces meet all the following conditions      	  		 
  			   			Prevailing Mean Outdoor Temperature, tpma(out)   			Indoor Operative Temperature  			Notes  		  		 
  			Minimum  			50 °F  			tpma(out) × 0.31 + 47.9 °F  			N/A  		  		 
  			Maximum  			92 °F  			tpma(out) × 0.31 + 60.5 °F  			Occupant-controlled elevated air speed may be used to increase this maximum per ASHRAE 55
</t>
    </r>
    <r>
      <rPr>
        <sz val="12"/>
        <color theme="1"/>
        <rFont val="Calibri"/>
        <family val="2"/>
        <scheme val="minor"/>
      </rPr>
      <t xml:space="preserve">  • Mixed-mode-conditioned spaces meet the requirements for both mechanically and naturally conditioned spaces, when each is in operation
</t>
    </r>
    <r>
      <rPr>
        <b/>
        <sz val="11"/>
        <color rgb="FF000000"/>
        <rFont val="Calibri"/>
        <family val="2"/>
      </rPr>
      <t xml:space="preserve">
OR</t>
    </r>
  </si>
  <si>
    <t xml:space="preserve">For organizations with employees who regularly work remotely, the organization tailors the ergonomic program addressed in Part 1 in the following ways:
  • For individual assessments, accommodations are made to include remote workers (e.g., virtual assessments).
  • The organization provides ergonomic equipment to support the individual needs of remote workers through direct-purchases, reimbursement or subsidies.  
</t>
  </si>
  <si>
    <r>
      <rPr>
        <b/>
        <sz val="11"/>
        <color rgb="FF000000"/>
        <rFont val="Calibri"/>
        <family val="2"/>
      </rPr>
      <t xml:space="preserve">Option 2: Ergonomics programming
</t>
    </r>
    <r>
      <rPr>
        <sz val="12"/>
        <color theme="1"/>
        <rFont val="Calibri"/>
        <family val="2"/>
        <scheme val="minor"/>
      </rPr>
      <t xml:space="preserve">The project or organization has an ergonomics program that includes the following:
</t>
    </r>
    <r>
      <rPr>
        <sz val="12"/>
        <color theme="1"/>
        <rFont val="Calibri"/>
        <family val="2"/>
        <scheme val="minor"/>
      </rPr>
      <t xml:space="preserve">  • Annual consultation with key stakeholders (e.g., human resources, workplace wellness, occupational safety, leadership, employees) who are involved in the design, implementation and evaluation of the ergonomics program.
</t>
    </r>
    <r>
      <rPr>
        <sz val="12"/>
        <color theme="1"/>
        <rFont val="Calibri"/>
        <family val="2"/>
        <scheme val="minor"/>
      </rPr>
      <t xml:space="preserve">  • A task analysis performed by a qualified professional ergonomist to identify the job-related tasks that are performed by occupants in the space.
</t>
    </r>
    <r>
      <rPr>
        <sz val="12"/>
        <color theme="1"/>
        <rFont val="Calibri"/>
        <family val="2"/>
        <scheme val="minor"/>
      </rPr>
      <t xml:space="preserve">  • Accommodations for eligible employees to receive individual ergonomic assessments in the form of a self-assessment (e.g., reputable, third-party app), in-person assessment (e.g., at the workplace or home) or a virtual assessment (e.g., live video conference). Assessments are offered to employees at least annually and, as applicable, during or after the following events:      	  
      •  Employee on-boarding.  	  
      •  Substantial equipment changes (e.g., purchase of a new chair) or workstation redesign.   	  
      •  Change in health status (e.g., injury, presentation of symptoms of musculoskeletal issues, visual strain).   	  
      •  Change in work environment (e.g., transition to or from full-time remote work). 
</t>
    </r>
    <r>
      <rPr>
        <sz val="12"/>
        <color theme="1"/>
        <rFont val="Calibri"/>
        <family val="2"/>
        <scheme val="minor"/>
      </rPr>
      <t xml:space="preserve">  • Ergonomic trainings (e.g., workshop, seminar, classes) delivered by a qualified professional ergonomist to employees at least annually. 
</t>
    </r>
  </si>
  <si>
    <r>
      <rPr>
        <b/>
        <sz val="11"/>
        <color rgb="FF000000"/>
        <rFont val="Calibri"/>
        <family val="2"/>
      </rPr>
      <t xml:space="preserve">Option 3: Physical activity for students
</t>
    </r>
    <r>
      <rPr>
        <sz val="12"/>
        <color theme="1"/>
        <rFont val="Calibri"/>
        <family val="2"/>
        <scheme val="minor"/>
      </rPr>
      <t xml:space="preserve">Early childhood education, primary and secondary schools develop and implement the following programs for students:
</t>
    </r>
    <r>
      <rPr>
        <sz val="12"/>
        <color theme="1"/>
        <rFont val="Calibri"/>
        <family val="2"/>
        <scheme val="minor"/>
      </rPr>
      <t xml:space="preserve">  • A program that aims to reduce daily time spent in the following sedentary behaviors:   
      •  TV viewing.   
      •  Recreational computer or smartphone use.   
      •  Gaming.  
</t>
    </r>
    <r>
      <rPr>
        <sz val="12"/>
        <color theme="1"/>
        <rFont val="Calibri"/>
        <family val="2"/>
        <scheme val="minor"/>
      </rPr>
      <t xml:space="preserve">  • A program that aims to promote daily physical activity through at least one of the following:  
      •  Teaching strategies that incorporate movement and activity into the lesson.  
      •  Physical education.  
      •  Recess or similar physical activity breaks. 
</t>
    </r>
  </si>
  <si>
    <t xml:space="preserve">At least one of the following outdoor physical activity spaces is within a 0.25 mi walk distance of the project  boundary and available at no cost to regular occupants:
  • Green space (e.g., park, walking/biking trail).
  • Blue space (e.g., swimming area).
  • Recreational field or court.
  • Fitness zone that includes all-weather fitness equipment.
  • For projects with child occupants, play space geared toward children (e.g., playground).
</t>
  </si>
  <si>
    <r>
      <rPr>
        <b/>
        <sz val="11"/>
        <color rgb="FF000000"/>
        <rFont val="Calibri"/>
        <family val="2"/>
      </rPr>
      <t xml:space="preserve">Option 2: Off-site physical activity spaces
</t>
    </r>
    <r>
      <rPr>
        <sz val="12"/>
        <color theme="1"/>
        <rFont val="Calibri"/>
        <family val="2"/>
        <scheme val="minor"/>
      </rPr>
      <t xml:space="preserve">The project meets the following requirement:
</t>
    </r>
    <r>
      <rPr>
        <sz val="12"/>
        <color theme="1"/>
        <rFont val="Calibri"/>
        <family val="2"/>
        <scheme val="minor"/>
      </rPr>
      <t xml:space="preserve">  • Regular occupants have access to a fitness facility at no cost within a 650 ft walking distance of the project boundary.
</t>
    </r>
  </si>
  <si>
    <r>
      <rPr>
        <b/>
        <sz val="11"/>
        <color rgb="FF000000"/>
        <rFont val="Calibri"/>
        <family val="2"/>
      </rPr>
      <t xml:space="preserve">Option 1: On-site physical activity spaces
</t>
    </r>
    <r>
      <rPr>
        <sz val="12"/>
        <color theme="1"/>
        <rFont val="Calibri"/>
        <family val="2"/>
        <scheme val="minor"/>
      </rPr>
      <t xml:space="preserve">A dedicated fitness facility is available within the project boundary at no cost to regular occupants and is sized according to one of the following requirements:
</t>
    </r>
    <r>
      <rPr>
        <sz val="12"/>
        <color theme="1"/>
        <rFont val="Calibri"/>
        <family val="2"/>
        <scheme val="minor"/>
      </rPr>
      <t xml:space="preserve">  • The space includes at least two types of exercise or sporting equipment (e.g., free weights, treadmill, yoga mat, basketball) in quantities that allow use by at least 5% of regular occupants at any time.&lt;sup&gt;8 &lt;/sup&gt;
</t>
    </r>
    <r>
      <rPr>
        <sz val="12"/>
        <color theme="1"/>
        <rFont val="Calibri"/>
        <family val="2"/>
        <scheme val="minor"/>
      </rPr>
      <t xml:space="preserve">  • The space includes at least two types of exercise or sporting equipment (e.g., free weights, treadmill, yoga mat, basketball). The minimum size is 270 ft² plus 1 ft² per regular occupant or 10,000 ft², whichever is smaller
</t>
    </r>
    <r>
      <rPr>
        <b/>
        <sz val="11"/>
        <color rgb="FF000000"/>
        <rFont val="Calibri"/>
        <family val="2"/>
      </rPr>
      <t xml:space="preserve">
OR</t>
    </r>
  </si>
  <si>
    <t xml:space="preserve">Active workstations meet the following requirements: 
  •      Enable users to sit/stand or obtain light physical activity during use through one of the following:    i. Manual or electric height adjustments for work surface.      ii. Treadmill component.     iii. Stationary bicycle component.     iv. Step machine component. 
  • Are provided in one of the following quantities:       	  		 
  			Tier  			Active Workstation Quantity    			Points  		  		 
  			1  			At least 50% of workstations  			  			 1  			  		  		 
  			2  			At least 90% of workstations  			  			 2
</t>
  </si>
  <si>
    <t xml:space="preserve">No cost physical activity opportunities are available to regular occupants and meet the following requirements:
  • Programming is appropriate for the project population (e.g., age, ability, culture).
  • Programming  is offered by a qualified physical activity professional either in-person within a 650 ft walk distance of the project boundary or  virtually through live programming.
  • As applicable, physical activity opportunities  are not withheld as a form of punishment for early childhood education, primary  or secondary school students
  • Programming is offered at the following frequencies, as applicable:       	  		 
  			Tier  			  			Early Childhood Education, Primary and Secondary School Students (as applicable)  			  			  			All other regular occupants  			  			Points  		  		 
  			1  			  			At least one 60-minute event per week  			  			  			 At least one 30-minute event per week  			  			  			     			 1  			  		  		 
  			2  			 	  			&gt; 60 minutes per school da  			  			&gt; 150 minutes per wee  			  			 2  			  		  	         
</t>
  </si>
  <si>
    <t xml:space="preserve">The project meets at least one of the following requirements
  • The project's address achieves a minimum Transit Score® of 70. To utilize this tool, projects must be located in country that is "supported" by the tool.
  • Is located within a 650 ft walk distance of existing bus network that provides at least 72 trips on each weekday and 30 trips on each weekend day.
  • Is located within a 0.25 mi walk distance of existing bus rapid transit stops, light or heavy rail stations, commuter rail stations or ferry services that provide at least 72 trips on each weekday and 30 trips on each weekend day.     
</t>
  </si>
  <si>
    <r>
      <rPr>
        <b/>
        <sz val="11"/>
        <color rgb="FF000000"/>
        <rFont val="Calibri"/>
        <family val="2"/>
      </rPr>
      <t xml:space="preserve">Option 2: Pedestrian-friendly environment
</t>
    </r>
    <r>
      <rPr>
        <sz val="12"/>
        <color theme="1"/>
        <rFont val="Calibri"/>
        <family val="2"/>
        <scheme val="minor"/>
      </rPr>
      <t xml:space="preserve">Exterior building walls facing the pedestrian network incorporate one or more of the following on the first floor or first 18 vertical feet (whichever is less)
</t>
    </r>
    <r>
      <rPr>
        <sz val="12"/>
        <color theme="1"/>
        <rFont val="Calibri"/>
        <family val="2"/>
        <scheme val="minor"/>
      </rPr>
      <t xml:space="preserve">  • Windows or glazing that provide transparency into the space.
</t>
    </r>
    <r>
      <rPr>
        <sz val="12"/>
        <color theme="1"/>
        <rFont val="Calibri"/>
        <family val="2"/>
        <scheme val="minor"/>
      </rPr>
      <t xml:space="preserve">  • Overhangs such as canopies, awnings, eaves or shades.
</t>
    </r>
    <r>
      <rPr>
        <sz val="12"/>
        <color theme="1"/>
        <rFont val="Calibri"/>
        <family val="2"/>
        <scheme val="minor"/>
      </rPr>
      <t xml:space="preserve">  • Murals or other artistic installations.
</t>
    </r>
    <r>
      <rPr>
        <sz val="12"/>
        <color theme="1"/>
        <rFont val="Calibri"/>
        <family val="2"/>
        <scheme val="minor"/>
      </rPr>
      <t xml:space="preserve">  • Biophilic design elements (e.g., plants, water features, nature patterns, natural building materials).
</t>
    </r>
    <r>
      <rPr>
        <sz val="12"/>
        <color theme="1"/>
        <rFont val="Calibri"/>
        <family val="2"/>
        <scheme val="minor"/>
      </rPr>
      <t xml:space="preserve">  • Mixed building textures, colors and/or other design elements.
</t>
    </r>
  </si>
  <si>
    <r>
      <rPr>
        <b/>
        <sz val="11"/>
        <color rgb="FF000000"/>
        <rFont val="Calibri"/>
        <family val="2"/>
      </rPr>
      <t xml:space="preserve">Option 1: Pedestrian-friendly streets
</t>
    </r>
    <r>
      <rPr>
        <sz val="12"/>
        <color theme="1"/>
        <rFont val="Calibri"/>
        <family val="2"/>
        <scheme val="minor"/>
      </rPr>
      <t xml:space="preserve">At least one functional building entrance opens to a pedestrian network (i.e., streets where pedestrians travel featuring, at a minimum, sidewalks) and meets at least one of the following requirements:
</t>
    </r>
    <r>
      <rPr>
        <sz val="12"/>
        <color theme="1"/>
        <rFont val="Calibri"/>
        <family val="2"/>
        <scheme val="minor"/>
      </rPr>
      <t xml:space="preserve">  • The project's address achieves a minimum Walk Score® of 70. To utilize this tool, projects must be located in a country that is "supported" by the tool.
</t>
    </r>
    <r>
      <rPr>
        <sz val="12"/>
        <color theme="1"/>
        <rFont val="Calibri"/>
        <family val="2"/>
        <scheme val="minor"/>
      </rPr>
      <t xml:space="preserve">  • Opens onto a street with restricted vehicular traffic
</t>
    </r>
    <r>
      <rPr>
        <sz val="12"/>
        <color theme="1"/>
        <rFont val="Calibri"/>
        <family val="2"/>
        <scheme val="minor"/>
      </rPr>
      <t xml:space="preserve">  • Within a 0.25 mi distance of the project boundary, 90% of the total street length has continuous sidewalks on both sides and two of the following are met:      	  
      •    	At least eight existing use types (as defined in Appendix V1) are present  	  	  
      •    	Speed limits of 25 mph or less and street has buffer protections along sidewalks (e.g., curb extension, bioswales, bike lane, parked cars, benches, trees, planters)  	  	  
      •    	Street segments intersect one another (excluding alleys) at least every 260-330 ft
</t>
    </r>
    <r>
      <rPr>
        <b/>
        <sz val="11"/>
        <color rgb="FF000000"/>
        <rFont val="Calibri"/>
        <family val="2"/>
      </rPr>
      <t xml:space="preserve">
AND</t>
    </r>
  </si>
  <si>
    <t>Note: Interiors projects may count base building amenities towards feature requirements. </t>
  </si>
  <si>
    <t xml:space="preserve">The following requirements are met:
  • Showers with changing facilities are available to occupants at no cost in a quantity listed below within a 650 ft walk distance of the project boundary      	  		 
  			 	Regular Occupants (age 12 or older)    			 	Required Number of Showers    		  		 
  			 	0 - 100  			 	One  		  		 
  			 	101 - 999  			 	  			One plus one for every 150 occupants above 100    			Calculation: 1 + (# of occupants - 100) / 150  			  		  		 
  			 	1,000 – 4,999  			 	  			Eight plus one for every 500 occupants above 1,000    			Calculation: 8 + (# of occupants - 1,000) / 500  			  		  		 
  			 	5,000 + occupants  			 	  			16 plus one for every 1,000 occupants above 5,000    			Calculation: 16 + (# of occupants - 5,000) / 1,000
  • At least five lockers are available for every shower provided by the project. Lockers are co-located (i.e., in the same area/room, not on separate floors) with shower facilities.
</t>
  </si>
  <si>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can accommodate at least 2.5% of peak visitors (minimum of four spaces per building).15  	  
      •    	     	Long-term bike parking (e.g., bike room) is located within the project boundary and can accommodate at least 30% of regular occupants (minimum of one space per building).15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</si>
  <si>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</si>
  <si>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includes at least two short-term bike storage spaces per 5000 ft2 of floor area (minimum of two spaces per building).17    	  
      •    	Long-term bike parking (e.g., bike room) is available within the project boundary and can accommodate at least 5% of regular occupants (minimum of two spaces per building).17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</si>
  <si>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</si>
  <si>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can accommodate at least 2.5% of peak visitors (minimum of four spaces per building)    	   	  	  
      •    	Long-term bike parking (e.g., bike room) is available within the project boundary and can accommodate at least 5% of regular occupants, excluding occupants under eight years old (minimum of four spaces per building)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</si>
  <si>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</si>
  <si>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t>
  </si>
  <si>
    <t xml:space="preserve">At least one staircase is open to regular occupants, services all occupiable floors of the project and meets the following requirement:
  • Is at least as prominent (visual or physical) as elevators/escalators relative to the main point of entry to the building or project space (e.g., entrance to the project on their floor).&lt;sup&gt;7,18 &lt;/sup&gt;
</t>
  </si>
  <si>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 If the project does not access the stairs from the ground floor, they are exempt from requirement a1, which requires signage on the ground floor.</t>
  </si>
  <si>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 </t>
  </si>
  <si>
    <t xml:space="preserve">     At least one staircase is open to regular occupants, services all occupiable floors of the project and is aesthetically designed through the inclusion of at least two independent strategies from the following list on each floor: 
  • Music
  • Artwork
  • Designed to have light levels of at least 100 lux when in use.&lt;sup&gt;19&lt;/sup&gt;
  • Windows or skylights that provide access to daylight and/or nature views
  • Natural design elements (e.g., plants, water features, images of nature)
  • Gamification
</t>
  </si>
  <si>
    <t xml:space="preserve">The following requirement is met:
  • All eligible employees receive an orientation (e.g., in-person or virtual training, self-guided digital training) to workstations in the space covering, at minimum, the following:      	  
      •  Adjustability features of all available workstation types (as applicable) and their benefits to users (e.g., customized fit for individual comfort).  	  
      •  Instructions on how to make adjustments to achieve the intended benefits (e.g., customized fit for individual comfort).  	  
      •  Orientation resources that can be used for future reference. 
</t>
  </si>
  <si>
    <r>
      <rPr>
        <b/>
        <sz val="11"/>
        <color rgb="FF000000"/>
        <rFont val="Calibri"/>
        <family val="2"/>
      </rPr>
      <t xml:space="preserve">Option 1: Support for standing workers
</t>
    </r>
    <r>
      <rPr>
        <sz val="12"/>
        <color theme="1"/>
        <rFont val="Calibri"/>
        <family val="2"/>
        <scheme val="minor"/>
      </rPr>
      <t xml:space="preserve">All workstations in which users are regularly required to stand for 50% or more of their working hours (e.g., assembly line station, hotel check-in counter, supermarket check-out counter) incorporate at least two of the following:
</t>
    </r>
    <r>
      <rPr>
        <sz val="12"/>
        <color theme="1"/>
        <rFont val="Calibri"/>
        <family val="2"/>
        <scheme val="minor"/>
      </rPr>
      <t xml:space="preserve">  • Anti-fatigue mats, impact reducing flooring or a similar strategy
</t>
    </r>
    <r>
      <rPr>
        <sz val="12"/>
        <color theme="1"/>
        <rFont val="Calibri"/>
        <family val="2"/>
        <scheme val="minor"/>
      </rPr>
      <t xml:space="preserve">  • Recessed toe space of at least 4 in depth and height.13
</t>
    </r>
    <r>
      <rPr>
        <sz val="12"/>
        <color theme="1"/>
        <rFont val="Calibri"/>
        <family val="2"/>
        <scheme val="minor"/>
      </rPr>
      <t xml:space="preserve">  • A footrest or footrail
</t>
    </r>
    <r>
      <rPr>
        <sz val="12"/>
        <color theme="1"/>
        <rFont val="Calibri"/>
        <family val="2"/>
        <scheme val="minor"/>
      </rPr>
      <t xml:space="preserve">  • A sit-stand stool or high stool
</t>
    </r>
    <r>
      <rPr>
        <b/>
        <sz val="11"/>
        <color rgb="FF000000"/>
        <rFont val="Calibri"/>
        <family val="2"/>
      </rPr>
      <t xml:space="preserve">
OR</t>
    </r>
  </si>
  <si>
    <t xml:space="preserve">All seating at workstations meets the following requirements:  
  • The seat height is adjustable
  • One of the following    i. The seat pan depth is adjustable.     ii. The seat pan depth is 16.9 in or less.
  • One of the following    i. The backrest lumbar support is height adjustable.    ii. The backrest angle is adjustable.    iii. The armrest height and distance between armrests are adjustable.
</t>
  </si>
  <si>
    <t xml:space="preserve">At least 25% of all workstations can be adjusted by the user for both seated and standing work, through one of the following:
  • Manual or electric height-adjustable work surfaces that provide users with the ability to customize workstation height at both seated and standing positions
  • Supplemental solutions (e.g., stand) that allow all or part of the work surface, monitor and primary input devices (e.g., keyboard, mouse) to be raised or lowered to seated or standing heights     
</t>
  </si>
  <si>
    <t xml:space="preserve">The project meets the following requirements: 
  • Workstations where desktop computers are used provide support for user adjustability (monitor height, viewing angle, horizontal distance) through one of the following:      	  
      •  Monitors with built-in height and angle adjustment  	  
      •  Monitor stands or arms that allow height, angle and horizontal adjustment
  • Workstations where laptops are primarily used provide support for user adjustability through at least one of the following:      	  
      •  An external keyboard, mouse and laptop stand such that the laptop screen can be positioned by the user (screen height, viewing angle, horizontal distance)  	  
      •  An external monitor that meets requirement a       
</t>
  </si>
  <si>
    <t xml:space="preserve">The project achieves at least one point in one of the following features:
  •      Feature V03: Circulation Network.
  • Feature V04: Facilities for Active Occupants.
  •      Feature V05: Site Planning and Selection.
  •      Feature V08: Physical Activity Spaces and Equipment.
</t>
  </si>
  <si>
    <r>
      <rPr>
        <b/>
        <sz val="11"/>
        <color rgb="FF000000"/>
        <rFont val="Calibri"/>
        <family val="2"/>
      </rPr>
      <t xml:space="preserve">Option 1: Supplemental lighting availability
</t>
    </r>
    <r>
      <rPr>
        <sz val="12"/>
        <color theme="1"/>
        <rFont val="Calibri"/>
        <family val="2"/>
        <scheme val="minor"/>
      </rPr>
      <t xml:space="preserve">The project meets the following requirements:
</t>
    </r>
    <r>
      <rPr>
        <sz val="12"/>
        <color theme="1"/>
        <rFont val="Calibri"/>
        <family val="2"/>
        <scheme val="minor"/>
      </rPr>
      <t xml:space="preserve">  • Supplemental light fixtures (e.g., task lights) are provided upon request to all employees at no cost and requests are fulfilled within eight weeks.
</t>
    </r>
    <r>
      <rPr>
        <sz val="12"/>
        <color theme="1"/>
        <rFont val="Calibri"/>
        <family val="2"/>
        <scheme val="minor"/>
      </rPr>
      <t xml:space="preserve">  • At least one supplemental light fixture is available for trial purposes.
</t>
    </r>
    <r>
      <rPr>
        <b/>
        <sz val="11"/>
        <color rgb="FF000000"/>
        <rFont val="Calibri"/>
        <family val="2"/>
      </rPr>
      <t xml:space="preserve">
AND</t>
    </r>
  </si>
  <si>
    <r>
      <rPr>
        <b/>
        <sz val="11"/>
        <color rgb="FF000000"/>
        <rFont val="Calibri"/>
        <family val="2"/>
      </rPr>
      <t xml:space="preserve">Option 2: Lighting control system
</t>
    </r>
    <r>
      <rPr>
        <sz val="12"/>
        <color theme="1"/>
        <rFont val="Calibri"/>
        <family val="2"/>
        <scheme val="minor"/>
      </rPr>
      <t xml:space="preserve">Each lighting zone meets the following requirements:
</t>
    </r>
    <r>
      <rPr>
        <sz val="12"/>
        <color theme="1"/>
        <rFont val="Calibri"/>
        <family val="2"/>
        <scheme val="minor"/>
      </rPr>
      <t xml:space="preserve">  • Lighting systems have at least three lighting levels or scenes that allow for changes in light levels.
</t>
    </r>
    <r>
      <rPr>
        <sz val="12"/>
        <color theme="1"/>
        <rFont val="Calibri"/>
        <family val="2"/>
        <scheme val="minor"/>
      </rPr>
      <t xml:space="preserve">  • ​​​​​​Lighting systems have the ability to change at least one of the following:      	  
      •  Color.  	  
      •  Correlated color temperature (CCT).  	  
      •  Distribution of light by controlling different groups of lights or through preset scenes.
</t>
    </r>
    <r>
      <rPr>
        <sz val="12"/>
        <color theme="1"/>
        <rFont val="Calibri"/>
        <family val="2"/>
        <scheme val="minor"/>
      </rPr>
      <t xml:space="preserve">  • All regular occupants have control over their immediate lighting environment through at least one of the following:      	  
      •  Manual controls (e.g. switches or control panels) located in the same space as each lighting zone.  	  
      •  Digital interface available on a computer or phone.
</t>
    </r>
    <r>
      <rPr>
        <sz val="12"/>
        <color theme="1"/>
        <rFont val="Calibri"/>
        <family val="2"/>
        <scheme val="minor"/>
      </rPr>
      <t xml:space="preserve">  •   Lighting for presentation or projection walls are separately controlled.
</t>
    </r>
  </si>
  <si>
    <r>
      <rPr>
        <b/>
        <sz val="11"/>
        <color rgb="FF000000"/>
        <rFont val="Calibri"/>
        <family val="2"/>
      </rPr>
      <t xml:space="preserve">Option 1: Lighting zones
</t>
    </r>
    <r>
      <rPr>
        <sz val="12"/>
        <color theme="1"/>
        <rFont val="Calibri"/>
        <family val="2"/>
        <scheme val="minor"/>
      </rPr>
      <t xml:space="preserve">Ambient lighting systems meet the following requirement:
</t>
    </r>
    <r>
      <rPr>
        <sz val="12"/>
        <color theme="1"/>
        <rFont val="Calibri"/>
        <family val="2"/>
        <scheme val="minor"/>
      </rPr>
      <t xml:space="preserve">  •      All regularly occupied spaces contain lighting zones as shown in the table below (note: individual rooms smaller than the areas below and/or that have occupancies less than those listed in the table are considered separate zones):      	  		 
  			 	Tier  			 	Number of Zones  			 	   			Number of Zones  			Points  		  		 
  			 	1  			 	One per 650 ft²  			 	OR  			One per 10 occupants  			  			     			 1  			  		  		 
  			 	2  			 	One per 320 ft²  			 	OR  			 	One per 5 occupants  			  			 2
</t>
    </r>
    <r>
      <rPr>
        <b/>
        <sz val="11"/>
        <color rgb="FF000000"/>
        <rFont val="Calibri"/>
        <family val="2"/>
      </rPr>
      <t xml:space="preserve">
AND</t>
    </r>
  </si>
  <si>
    <t xml:space="preserve">All luminaires (except decorative lights, emergency lights and other lighting for signage) and their controls within occupiable spaces meet at least one of the following requirements:
  • Classified as “reduced flicker operation” per California Title 24, when tested according to the requirements in Joint Appendix JA-10
  • Recommended practices 1, 2 or 3 as defined by IEEE standard 1789-2015 LED
  • Pst LM ≤ 1.0 and SVM ≤ 0.6.
</t>
  </si>
  <si>
    <t xml:space="preserve">All luminaires in occupiable spaces (except decorative fixtures, emergency lights and other lighting for signage) meet at least one of the following color rendering requirements. If tunable white lighting is used, the requirements are met at 1000 K intervals from the lower end (with a minimum of 2700 K) to the higher end (with a maximum of 5000 K):
  • CRI (Ra) ≥ 90.
  • CRI (Ra) ≥ 80 and R9 (R9) ≥ 50.
  • IES TM-30 P1 (i.e., Rf ≥ 78, IES Rg ≥ 95, -1% ≤ IES Rcs,h1 ≤ 15%)
</t>
  </si>
  <si>
    <r>
      <rPr>
        <b/>
        <sz val="11"/>
        <color rgb="FF000000"/>
        <rFont val="Calibri"/>
        <family val="2"/>
      </rPr>
      <t xml:space="preserve">Option 2: Design for visual balance
</t>
    </r>
    <r>
      <rPr>
        <sz val="12"/>
        <color theme="1"/>
        <rFont val="Calibri"/>
        <family val="2"/>
        <scheme val="minor"/>
      </rPr>
      <t xml:space="preserve">Lighting is designed by a lighting professional and takes into account the following considerations:
</t>
    </r>
    <r>
      <rPr>
        <sz val="12"/>
        <color theme="1"/>
        <rFont val="Calibri"/>
        <family val="2"/>
        <scheme val="minor"/>
      </rPr>
      <t xml:space="preserve">  • Luminance ratios on vertical and horizontal adjacent zones.
</t>
    </r>
    <r>
      <rPr>
        <sz val="12"/>
        <color theme="1"/>
        <rFont val="Calibri"/>
        <family val="2"/>
        <scheme val="minor"/>
      </rPr>
      <t xml:space="preserve">  • Illuminance uniformity on horizontal task planes.
</t>
    </r>
    <r>
      <rPr>
        <sz val="12"/>
        <color theme="1"/>
        <rFont val="Calibri"/>
        <family val="2"/>
        <scheme val="minor"/>
      </rPr>
      <t xml:space="preserve">  • Changes in lighting characteristics, such as light levels, changes in color and distribution.
</t>
    </r>
    <r>
      <rPr>
        <sz val="12"/>
        <color theme="1"/>
        <rFont val="Calibri"/>
        <family val="2"/>
        <scheme val="minor"/>
      </rPr>
      <t xml:space="preserve">  • Correlated Color temperature (CCT) of lights used.
</t>
    </r>
  </si>
  <si>
    <r>
      <rPr>
        <b/>
        <sz val="11"/>
        <color rgb="FF000000"/>
        <rFont val="Calibri"/>
        <family val="2"/>
      </rPr>
      <t xml:space="preserve">Option 1: Parameters for visual balance
</t>
    </r>
    <r>
      <rPr>
        <sz val="12"/>
        <color theme="1"/>
        <rFont val="Calibri"/>
        <family val="2"/>
        <scheme val="minor"/>
      </rPr>
      <t xml:space="preserve">Ambient lighting in all regularly occupied spaces meets at least three of the following requirements:     
</t>
    </r>
    <r>
      <rPr>
        <sz val="12"/>
        <color theme="1"/>
        <rFont val="Calibri"/>
        <family val="2"/>
        <scheme val="minor"/>
      </rPr>
      <t xml:space="preserve">  • Horizontal and vertical luminance contrast ratios for an ambient light system is no more than 10:1 between adjacent independently controlled zones.
</t>
    </r>
    <r>
      <rPr>
        <sz val="12"/>
        <color theme="1"/>
        <rFont val="Calibri"/>
        <family val="2"/>
        <scheme val="minor"/>
      </rPr>
      <t xml:space="preserve">  • Illuminance uniformity ratio of at least 0.4  or 1:2.5 (minimum light level: average light level) is achieved on any horizontal task plane within a space.
</t>
    </r>
    <r>
      <rPr>
        <sz val="12"/>
        <color theme="1"/>
        <rFont val="Calibri"/>
        <family val="2"/>
        <scheme val="minor"/>
      </rPr>
      <t xml:space="preserve">  • One of the following:    1. A lighting automation system is in use and automatic changes in lighting characteristics, such as light levels, changes in color and distribution take place over a period of at least 10 minutes.      2. A lighting automation system is not in use. 
</t>
    </r>
    <r>
      <rPr>
        <sz val="12"/>
        <color theme="1"/>
        <rFont val="Calibri"/>
        <family val="2"/>
        <scheme val="minor"/>
      </rPr>
      <t xml:space="preserve">  • The Correlated Color Temperature (CCT) in each room for similar fixtures is consistent (±200 K) at any point of time.
</t>
    </r>
    <r>
      <rPr>
        <b/>
        <sz val="11"/>
        <color rgb="FF000000"/>
        <rFont val="Calibri"/>
        <family val="2"/>
      </rPr>
      <t xml:space="preserve">
OR</t>
    </r>
  </si>
  <si>
    <t xml:space="preserve">The project demonstrates, through computer  simulations, that the following conditions are achieved:
  • The total floor area of regularly occupied spaces of each dwelling unit achieves one of the following targets:      	  		 
  			 	Tier  			 	Calculations per IES LM-83    			 	   			Calculations per Annex A of CEN 17037   			Points  		  		 
  			1  			 	sDA300,50% &gt; 55%  			OR  			 	Target illuminance of 28 fc is achieved for &gt;50% of individual unit area throughout 50% of daylit hours of the year  			1  		  		 
  			2  			 	sDA300,50% &gt; 75%  			OR  			Target illuminance of 28 fc for &gt;50% of individual unit area and average illuminance 9 fc is achieved for &gt;95% of individual unit area throughout 50% of  daylit hours of the year     			2
</t>
  </si>
  <si>
    <t xml:space="preserve">The project demonstrates, through computer simulations, that the following conditions are achieved:
  •      The total floor area of regularly occupied spaces achieves one of the following targets:      	  		 
  			 	Tier  			 	Calculations per IES LM-83  			 	   			 	Calculations per Annex A of CEN 17037   			Points  		  		 
  			1  			 	sDA300,50% &gt; 55%   			OR  			 	Target illuminance of 28 fc is achieved for &gt;50% of regularly occupied areas throughout 50% of daylit hours of the year  			  			 1  			  		  		 
  			2  			 	sDA300,50% &gt; 75%  			OR  			 	Target illuminance of 28 fc is achieved for &gt;50% of total area and average illuminance 9 fc is achieved for &gt;95% of total area throughout 50% of daylit hours of the year  			  			 2
</t>
  </si>
  <si>
    <t xml:space="preserve">The following requirements are met in dwelling units:
  • All vertical envelope glazing has shading that meets one of the following:           	  		 
  			Tier  			 	Type of Shading  			Points  		  		 
  			1  			 	Manual shading is controllable by regular occupants at all times.  			1  		  		 
  			2  			 	Shading is automated to prevent glare.  			2  		  	       
</t>
  </si>
  <si>
    <t xml:space="preserve">The following requirements are met in regularly occupied spaces:
  • All vertical envelope glazing has shading that meets one of the following:      	  		 
  			 	Tier  			 	Type of Shading  			 	Points  		  		 
  			1  			 	Manual shading controllable by regular occupants at all times. Shades are regularly opened once a day for all days that the project is in use  			  			 1  			  		  		 
  			2  			 	  			Shading is automated to prevent glare  			  			  			 2
</t>
  </si>
  <si>
    <t xml:space="preserve">The following requirement is met:     
  • The project demonstrates that the following conditions are achieved:      	  		 
  			 	Tier  			 	Interior Layout   			 	   			Façade Design  			Points  		  		 
  			1  			70% of all workstations are within 25 ft of envelope glazing. Visible light transmittance (VLT) is greater than 40%.  			OR  			Envelope glazing is no less than 15% of the regularly occupied floor area. Visible light transmittance (VLT) of windows is greater than 40%.  			  			 1  			  		  		 
  			2  			70% of all workstations are within 16 ft of envelope glazing. Visible light transmittance (VLT) is greater than 40%.  			OR  			Envelope glazing is no less than 25% of the regularly occupied floor area. Visible light transmittance (VLT) of windows is greater than 40%.  			  			 2
</t>
  </si>
  <si>
    <r>
      <rPr>
        <b/>
        <sz val="11"/>
        <color rgb="FF000000"/>
        <rFont val="Calibri"/>
        <family val="2"/>
      </rPr>
      <t xml:space="preserve">Option 1: Luminaire considerations
</t>
    </r>
    <r>
      <rPr>
        <sz val="12"/>
        <color theme="1"/>
        <rFont val="Calibri"/>
        <family val="2"/>
        <scheme val="minor"/>
      </rPr>
      <t xml:space="preserve">All luminaires within regularly occupied spaces (excluding wall wash fixtures, concealed fixtures, emergency lighting and decorative fixtures installed as specified by the manufacturer) meet one of the following requirements when measured at light output representative of regular use conditions: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19 or lower.
</t>
    </r>
    <r>
      <rPr>
        <sz val="12"/>
        <color theme="1"/>
        <rFont val="Calibri"/>
        <family val="2"/>
        <scheme val="minor"/>
      </rPr>
      <t xml:space="preserve">  • Luminance that does not exceed 6,000 cd/m² at any angle between 45 and 90 degrees from nadir.
</t>
    </r>
    <r>
      <rPr>
        <b/>
        <sz val="11"/>
        <color rgb="FF000000"/>
        <rFont val="Calibri"/>
        <family val="2"/>
      </rPr>
      <t xml:space="preserve">
OR</t>
    </r>
  </si>
  <si>
    <r>
      <rPr>
        <b/>
        <sz val="11"/>
        <color rgb="FF000000"/>
        <rFont val="Calibri"/>
        <family val="2"/>
      </rPr>
      <t xml:space="preserve">Option 2: Space considerations
</t>
    </r>
    <r>
      <rPr>
        <sz val="12"/>
        <color theme="1"/>
        <rFont val="Calibri"/>
        <family val="2"/>
        <scheme val="minor"/>
      </rPr>
      <t xml:space="preserve">All regularly occupied spaces meet the following requirement:
</t>
    </r>
    <r>
      <rPr>
        <sz val="12"/>
        <color theme="1"/>
        <rFont val="Calibri"/>
        <family val="2"/>
        <scheme val="minor"/>
      </rPr>
      <t xml:space="preserve">  • Classified with Unified Glare Rating (UGR) of 19 or lower.
</t>
    </r>
  </si>
  <si>
    <r>
      <rPr>
        <b/>
        <sz val="11"/>
        <color rgb="FF000000"/>
        <rFont val="Calibri"/>
        <family val="2"/>
      </rPr>
      <t xml:space="preserve">Option 1: Luminaire considerations
</t>
    </r>
    <r>
      <rPr>
        <sz val="12"/>
        <color theme="1"/>
        <rFont val="Calibri"/>
        <family val="2"/>
        <scheme val="minor"/>
      </rPr>
      <t xml:space="preserve">All luminaires within regularly occupied spaces (excluding wall wash fixtures, concealed fixtures, emergency lighting and decorative fixtures installed as specified by the manufacturer) meet one of the following requirements when measured at light output representative of regular use conditions: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19 or lower.
</t>
    </r>
    <r>
      <rPr>
        <sz val="12"/>
        <color theme="1"/>
        <rFont val="Calibri"/>
        <family val="2"/>
        <scheme val="minor"/>
      </rPr>
      <t xml:space="preserve">  •  Luminance that does not exceed 6,000 cd/m² at any angle between 45 and 90 degrees from nadir.
</t>
    </r>
    <r>
      <rPr>
        <b/>
        <sz val="11"/>
        <color rgb="FF000000"/>
        <rFont val="Calibri"/>
        <family val="2"/>
      </rPr>
      <t xml:space="preserve">
OR</t>
    </r>
  </si>
  <si>
    <t xml:space="preserve">The following requirements are met in each dwelling unit:
  •       Electric lighting is used to achieve the following light levels:      	  		 
  			 	Tier  			 	Threshold  			 	   			 	Threshold for Projects with Enhanced Daylight  			Points  		  		 
  			1  			 	At least 150 EML [136 melanopic EDI]  			OR  			 	At least 120 EML [109 melanopic EDI] and either L05 Part 1 or L06 Part 1  			1  		  		 
  			2  			 	At least 275 EML [250 melanopic EDI  			OR  			 	At least 180 EML [136 melanopic EDI] and either L05 Part 1 or L06 Part 1  			3
  • The light levels are dimmable. If automated lighting is used, it is automatically dimmed after 8:00 pm. 
  • The light levels are achieved in living rooms and kitchens at a height of 55 in in the center of the room. For studio apartments and guestrooms without living rooms, also test in the center of the room. If workstations are present, light levels are achieved at a height of 18 in above the work-plane.
</t>
  </si>
  <si>
    <t xml:space="preserve">For workstations used during the daytime, electric lighting is used to achieve the following thresholds:
  • The following light levels are achieved for at least four hours (beginning by noon at the latest) at a height of 18 in above the work-plane for all workstations in regularly occupied spaces:      	  		 
  			 	Tier  			 	Threshold  			 	   			 	Threshold for Projects with Enhanced Daylight  			Points  		  		 
  			1  			 	At least 150 EML [136 melanopic EDI]  			OR  			 	At least 120 EML [109 melanopic EDI] and either L05 Part 1 or L06 Part 1  			  			 1  			  		  		 
  			2  			 	At least 275 EML [250 melanopic EDI  			 	OR  			 	At least 180 EML [163 melanopic EDI] and either L05 Part 1 or L06 Part 1  			  			 3
  • The light levels are achieved on the vertical plane at eye level to simulate the light entering the eye of the occupant.
</t>
  </si>
  <si>
    <r>
      <rPr>
        <b/>
        <sz val="11"/>
        <color rgb="FF000000"/>
        <rFont val="Calibri"/>
        <family val="2"/>
      </rPr>
      <t xml:space="preserve">Option 1: Promote Visual Acuity
</t>
    </r>
    <r>
      <rPr>
        <sz val="12"/>
        <color theme="1"/>
        <rFont val="Calibri"/>
        <family val="2"/>
        <scheme val="minor"/>
      </rPr>
      <t xml:space="preserve">The following requirements are met:
</t>
    </r>
    <r>
      <rPr>
        <sz val="12"/>
        <color theme="1"/>
        <rFont val="Calibri"/>
        <family val="2"/>
        <scheme val="minor"/>
      </rPr>
      <t xml:space="preserve">  • Lighting is installed in kitchens and bathrooms to comply with the illuminance thresholds specified in one of the following lighting reference guidelines:      	  
      •  IES Lighting Library, Lighting Applications Standards Collection.³  	  
      •  ISO 8995-1:2002(E) (CIE S 008/E:2001)  	  
      •   GB50034-2013  	  
      •  CIBSE SLL Code for Lighting
</t>
    </r>
    <r>
      <rPr>
        <sz val="12"/>
        <color theme="1"/>
        <rFont val="Calibri"/>
        <family val="2"/>
        <scheme val="minor"/>
      </rPr>
      <t xml:space="preserve">  • For spaces where lighting is not installed, the following is provided to all tenants:      	  
      •  Illuminance thresholds for common tasks conducted in spaces  	  
      •  Specifications, quantity and location of light fixtures required to meet light levels based on sample layout        
</t>
    </r>
  </si>
  <si>
    <r>
      <rPr>
        <b/>
        <sz val="11"/>
        <color rgb="FF000000"/>
        <rFont val="Calibri"/>
        <family val="2"/>
      </rPr>
      <t xml:space="preserve">Option 2: Predetermined light levels
</t>
    </r>
    <r>
      <rPr>
        <sz val="12"/>
        <color theme="1"/>
        <rFont val="Calibri"/>
        <family val="2"/>
        <scheme val="minor"/>
      </rPr>
      <t xml:space="preserve">The following requirements are met:
</t>
    </r>
    <r>
      <rPr>
        <sz val="12"/>
        <color theme="1"/>
        <rFont val="Calibri"/>
        <family val="2"/>
        <scheme val="minor"/>
      </rPr>
      <t xml:space="preserve">  • More than 50% of the occupants are under the age of 65.
</t>
    </r>
    <r>
      <rPr>
        <sz val="12"/>
        <color theme="1"/>
        <rFont val="Calibri"/>
        <family val="2"/>
        <scheme val="minor"/>
      </rPr>
      <t xml:space="preserve">  • The area of outdoor space within the project boundary is less than 5% of the interior project area. 
</t>
    </r>
    <r>
      <rPr>
        <sz val="12"/>
        <color theme="1"/>
        <rFont val="Calibri"/>
        <family val="2"/>
        <scheme val="minor"/>
      </rPr>
      <t xml:space="preserve">  • At least 90% of the interior project area is comprised of the following space types and meets the associated illuminance thresholds:      	  		 
  			 	Room Types  			 	Minimum Illuminance Threshold  		  		 
  			 	  			Offices    			Classrooms  			  			 	  			30 fc at task surface  			  		  		 
  			 	  			Circulation areas (including lobbies and atria)    			Storage spaces  			  			 	10 fc at floor level  		  		 
  			 	  			Dining areas    			Lounges    			Restrooms  			  			 	10 fc at task surface
</t>
    </r>
  </si>
  <si>
    <r>
      <rPr>
        <b/>
        <sz val="11"/>
        <color rgb="FF000000"/>
        <rFont val="Calibri"/>
        <family val="2"/>
      </rPr>
      <t xml:space="preserve">Option 3: Circadian lighting design
</t>
    </r>
    <r>
      <rPr>
        <sz val="12"/>
        <color theme="1"/>
        <rFont val="Calibri"/>
        <family val="2"/>
        <scheme val="minor"/>
      </rPr>
      <t xml:space="preserve">The following requirement is met:
</t>
    </r>
    <r>
      <rPr>
        <sz val="12"/>
        <color theme="1"/>
        <rFont val="Calibri"/>
        <family val="2"/>
        <scheme val="minor"/>
      </rPr>
      <t xml:space="preserve">  • The project achieves at least one point in Feature L03: Circadian Lighting Design. 
</t>
    </r>
  </si>
  <si>
    <r>
      <rPr>
        <b/>
        <sz val="11"/>
        <color rgb="FF000000"/>
        <rFont val="Calibri"/>
        <family val="2"/>
      </rPr>
      <t xml:space="preserve">Option 1: Daylight simulation
</t>
    </r>
    <r>
      <rPr>
        <sz val="12"/>
        <color theme="1"/>
        <rFont val="Calibri"/>
        <family val="2"/>
        <scheme val="minor"/>
      </rPr>
      <t xml:space="preserve">The project demonstrates, through computer simulations, that the  following requirement is achieved:
</t>
    </r>
    <r>
      <rPr>
        <sz val="12"/>
        <color theme="1"/>
        <rFont val="Calibri"/>
        <family val="2"/>
        <scheme val="minor"/>
      </rPr>
      <t xml:space="preserve">  • The total floor area of regularly occupied spaces of each dwelling unit achieves one of the following targets:      	  		 
  			 	Calculations per IES LM-83  			 	   			 	Calculations per Annex A of CEN 17037  		  		 
  			 	  			sDA150,50% &gt; 30%  			OR  			 	Target illuminance 19 fc is achieved for &gt;30% of individual unit area throughout 50% of daylit hours of the year
</t>
    </r>
    <r>
      <rPr>
        <b/>
        <sz val="11"/>
        <color rgb="FF000000"/>
        <rFont val="Calibri"/>
        <family val="2"/>
      </rPr>
      <t xml:space="preserve">
OR</t>
    </r>
  </si>
  <si>
    <r>
      <rPr>
        <b/>
        <sz val="11"/>
        <color rgb="FF000000"/>
        <rFont val="Calibri"/>
        <family val="2"/>
      </rPr>
      <t xml:space="preserve">Option 4: Circadian lighting design
</t>
    </r>
    <r>
      <rPr>
        <sz val="12"/>
        <color theme="1"/>
        <rFont val="Calibri"/>
        <family val="2"/>
        <scheme val="minor"/>
      </rPr>
      <t xml:space="preserve">The following requirement is met:
</t>
    </r>
    <r>
      <rPr>
        <sz val="12"/>
        <color theme="1"/>
        <rFont val="Calibri"/>
        <family val="2"/>
        <scheme val="minor"/>
      </rPr>
      <t xml:space="preserve">  • The project meets the threshold of Tier 1 of Feature L03: Circadian Lighting Design. 
</t>
    </r>
  </si>
  <si>
    <r>
      <rPr>
        <b/>
        <sz val="11"/>
        <color rgb="FF000000"/>
        <rFont val="Calibri"/>
        <family val="2"/>
      </rPr>
      <t xml:space="preserve">Option 3: Building design
</t>
    </r>
    <r>
      <rPr>
        <sz val="12"/>
        <color theme="1"/>
        <rFont val="Calibri"/>
        <family val="2"/>
        <scheme val="minor"/>
      </rPr>
      <t xml:space="preserve">One of the following requirements is met:
</t>
    </r>
    <r>
      <rPr>
        <sz val="12"/>
        <color theme="1"/>
        <rFont val="Calibri"/>
        <family val="2"/>
        <scheme val="minor"/>
      </rPr>
      <t xml:space="preserve">  • The envelope glazing area is no less than 7% of the regularly occupied floor area.
</t>
    </r>
    <r>
      <rPr>
        <sz val="12"/>
        <color theme="1"/>
        <rFont val="Calibri"/>
        <family val="2"/>
        <scheme val="minor"/>
      </rPr>
      <t xml:space="preserve">  •      The floor plate is no more than 65 ft between opposite walls that each have envelope glazing, and there are no opaque obstructions higher than 4 ft within a 20 ft horizontal distance of the envelope glazing.  
</t>
    </r>
    <r>
      <rPr>
        <b/>
        <sz val="11"/>
        <color rgb="FF000000"/>
        <rFont val="Calibri"/>
        <family val="2"/>
      </rPr>
      <t xml:space="preserve">
OR</t>
    </r>
  </si>
  <si>
    <t xml:space="preserve">Foods and beverages are sold or provided by (or under contract with) the project owner on a daily basis and meet the following requirements, as applicable:
  • At least one plant-based option is available at each food outlet
  • A single portion or serving of red meat, if sold or provided, is less than 5.3 oz uncooked weight or less than 4 oz cooked weight
  • Red and processed meats, if sold or provided, are placed at the end of self-serve food service lines.&lt;sup&gt;6  &lt;/sup&gt;
  • Red and processed meats, if sold or provided, are listed last in each menu section or listed on a separate menu and/or menu board.&lt;sup&gt;9 &lt;/sup&gt;
</t>
  </si>
  <si>
    <r>
      <rPr>
        <b/>
        <sz val="11"/>
        <color rgb="FF000000"/>
        <rFont val="Calibri"/>
        <family val="2"/>
      </rPr>
      <t xml:space="preserve">Option 3: Supportive transportation
</t>
    </r>
    <r>
      <rPr>
        <sz val="12"/>
        <color theme="1"/>
        <rFont val="Calibri"/>
        <family val="2"/>
        <scheme val="minor"/>
      </rPr>
      <t xml:space="preserve">The project meets the following requirement:
</t>
    </r>
    <r>
      <rPr>
        <sz val="12"/>
        <color theme="1"/>
        <rFont val="Calibri"/>
        <family val="2"/>
        <scheme val="minor"/>
      </rPr>
      <t xml:space="preserve">  • Transportation is provided at no cost between the project and a supermarket and/or store with a fresh fruit and vegetable section and/or farmers market.
</t>
    </r>
  </si>
  <si>
    <r>
      <rPr>
        <b/>
        <sz val="11"/>
        <color rgb="FF000000"/>
        <rFont val="Calibri"/>
        <family val="2"/>
      </rPr>
      <t xml:space="preserve">Option 1: Supportive environment
</t>
    </r>
    <r>
      <rPr>
        <sz val="12"/>
        <color theme="1"/>
        <rFont val="Calibri"/>
        <family val="2"/>
        <scheme val="minor"/>
      </rPr>
      <t xml:space="preserve">The main building entrance is located within a 0.25 mi walk distance of one of the following:
</t>
    </r>
    <r>
      <rPr>
        <sz val="12"/>
        <color theme="1"/>
        <rFont val="Calibri"/>
        <family val="2"/>
        <scheme val="minor"/>
      </rPr>
      <t xml:space="preserve">  • Supermarket or store with a fresh fruit and vegetable section
</t>
    </r>
    <r>
      <rPr>
        <sz val="12"/>
        <color theme="1"/>
        <rFont val="Calibri"/>
        <family val="2"/>
        <scheme val="minor"/>
      </rPr>
      <t xml:space="preserve">  • Farmers' market that is open at least once a week and operates for at least four months of the year
</t>
    </r>
    <r>
      <rPr>
        <b/>
        <sz val="11"/>
        <color rgb="FF000000"/>
        <rFont val="Calibri"/>
        <family val="2"/>
      </rPr>
      <t xml:space="preserve">
OR</t>
    </r>
  </si>
  <si>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open to regular occupants during regular building hours and  is accessible the majority of the days in the operating year. Foods grown are  made available to regular occupants.
  • The  space is at least 15 ft²  per dwelling unit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The  space provides planting supplies, including planting medium, watering system,  lighting (interior spaces only), plants and gardening tools  
</t>
  </si>
  <si>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available to regular occupants during the majority of building operating hours. Foods grown are made available to regular occupants. 
  • The space is at least 1 ft² per regular occupant or 0.5 ft²  per student, whichever area is greater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Regular occupants have access to planting supplies, including planting medium, watering system, lighting (interior spaces only), plants and gardening tools
</t>
  </si>
  <si>
    <r>
      <rPr>
        <b/>
        <sz val="11"/>
        <color rgb="FF000000"/>
        <rFont val="Calibri"/>
        <family val="2"/>
      </rPr>
      <t xml:space="preserve">Option 2: Sustainable labeling
</t>
    </r>
    <r>
      <rPr>
        <sz val="12"/>
        <color theme="1"/>
        <rFont val="Calibri"/>
        <family val="2"/>
        <scheme val="minor"/>
      </rPr>
      <t xml:space="preserve">Sustainable and humane agriculture is promoted through the following, as applicable:
</t>
    </r>
    <r>
      <rPr>
        <sz val="12"/>
        <color theme="1"/>
        <rFont val="Calibri"/>
        <family val="2"/>
        <scheme val="minor"/>
      </rPr>
      <t xml:space="preserve">  •      Certified organic and sustainable products are labeled at point-of-decision.
</t>
    </r>
    <r>
      <rPr>
        <sz val="12"/>
        <color theme="1"/>
        <rFont val="Calibri"/>
        <family val="2"/>
        <scheme val="minor"/>
      </rPr>
      <t xml:space="preserve">  •      Local farms or sources are advertised at point-of-decision for locally sourced foods.
</t>
    </r>
  </si>
  <si>
    <r>
      <rPr>
        <b/>
        <sz val="11"/>
        <color rgb="FF000000"/>
        <rFont val="Calibri"/>
        <family val="2"/>
      </rPr>
      <t xml:space="preserve">Option 1: Sustainable sourcing
</t>
    </r>
    <r>
      <rPr>
        <sz val="12"/>
        <color theme="1"/>
        <rFont val="Calibri"/>
        <family val="2"/>
        <scheme val="minor"/>
      </rPr>
      <t xml:space="preserve">Foods and beverages are sold or provided by (or under contract with) the project owner on a daily basis and the total product line meets the following criteria:
</t>
    </r>
    <r>
      <rPr>
        <sz val="12"/>
        <color theme="1"/>
        <rFont val="Calibri"/>
        <family val="2"/>
        <scheme val="minor"/>
      </rPr>
      <t xml:space="preserve">  • At least 50% of the total produce line (fruits and vegetables)  is certified organic
</t>
    </r>
    <r>
      <rPr>
        <sz val="12"/>
        <color theme="1"/>
        <rFont val="Calibri"/>
        <family val="2"/>
        <scheme val="minor"/>
      </rPr>
      <t xml:space="preserve">  • At least 25% of the total animal product line (meat, seafood, egg  and dairy products) is certified organic, Certified Humane® or certified  by a GSSI-recognized Seafood Certification Scheme
</t>
    </r>
    <r>
      <rPr>
        <b/>
        <sz val="11"/>
        <color rgb="FF000000"/>
        <rFont val="Calibri"/>
        <family val="2"/>
      </rPr>
      <t xml:space="preserve">
AND</t>
    </r>
  </si>
  <si>
    <t xml:space="preserve">The following are available for guest use in each guestroom:
  • Refrigerator/mini-fridge (not counting refrigerators dedicated to items that can be purchased).
  • Microwave oven.
  • Bowls, cups and utensils, including spoons, forks and knives.
  • Dish soap.
</t>
  </si>
  <si>
    <t>Guest Rooms</t>
  </si>
  <si>
    <r>
      <rPr>
        <b/>
        <sz val="11"/>
        <color rgb="FF000000"/>
        <rFont val="Calibri"/>
        <family val="2"/>
      </rPr>
      <t xml:space="preserve">Option 2: Daily meal breaks
</t>
    </r>
    <r>
      <rPr>
        <sz val="12"/>
        <color theme="1"/>
        <rFont val="Calibri"/>
        <family val="2"/>
        <scheme val="minor"/>
      </rPr>
      <t xml:space="preserve">The following requirement is met:
</t>
    </r>
    <r>
      <rPr>
        <sz val="12"/>
        <color theme="1"/>
        <rFont val="Calibri"/>
        <family val="2"/>
        <scheme val="minor"/>
      </rPr>
      <t xml:space="preserve">  • Eligible employees and students (as applicable) have a daily meal break  of at least 30 minutes.  
</t>
    </r>
  </si>
  <si>
    <r>
      <rPr>
        <b/>
        <sz val="11"/>
        <color rgb="FF000000"/>
        <rFont val="Calibri"/>
        <family val="2"/>
      </rPr>
      <t xml:space="preserve">Option 1: Dedicated eating space
</t>
    </r>
    <r>
      <rPr>
        <sz val="12"/>
        <color theme="1"/>
        <rFont val="Calibri"/>
        <family val="2"/>
        <scheme val="minor"/>
      </rPr>
      <t xml:space="preserve">A dedicated eating space is located within a 650 ft walk distance of the project boundary and meets the following requirements:
</t>
    </r>
    <r>
      <rPr>
        <sz val="12"/>
        <color theme="1"/>
        <rFont val="Calibri"/>
        <family val="2"/>
        <scheme val="minor"/>
      </rPr>
      <t xml:space="preserve">  • Contains tables and chairs to accommodate at least 25% of regular occupants at peak occupancy. If multiple dedicated eating spaces are  present, the combined seating space must accommodate at least 25% of regular occupants at peak occupancy.
</t>
    </r>
    <r>
      <rPr>
        <sz val="12"/>
        <color theme="1"/>
        <rFont val="Calibri"/>
        <family val="2"/>
        <scheme val="minor"/>
      </rPr>
      <t xml:space="preserve">  • Provides protection from environmental elements (e.g., direct  sunlight, rain, wind) or is in a climate-controlled space. 
</t>
    </r>
    <r>
      <rPr>
        <sz val="12"/>
        <color theme="1"/>
        <rFont val="Calibri"/>
        <family val="2"/>
        <scheme val="minor"/>
      </rPr>
      <t xml:space="preserve">  • Accommodates a variety of seating arrangements, including small group (up to 4 people) and large group (more than 4 people) seating.
</t>
    </r>
    <r>
      <rPr>
        <b/>
        <sz val="11"/>
        <color rgb="FF000000"/>
        <rFont val="Calibri"/>
        <family val="2"/>
      </rPr>
      <t xml:space="preserve">
AND</t>
    </r>
  </si>
  <si>
    <t xml:space="preserve">At least one of the following is offered live (in-person or virtually) to regular occupants at no cost on a quarterly basis at minimum:
  • Cooking demonstrations led by chef-instructors that include fruits  and/or vegetables, demonstrate cooking skills and integrate hands-on learning  opportunities.
  • Nutrition or dietary education sessions led by an accredited dietitian or accredited nutritionist.
  • Individual nutrition consultations led by an accredited dietitian  or accredited nutritionist.
  • Gardening or planting workshops focused on edible plants that  integrate hands-on learning opportunities. 
</t>
  </si>
  <si>
    <t xml:space="preserve">Foods and beverages are sold or provided by (or under contract with) the project owner on a daily basis and meet the following requirements:
  • All standard menu items do not contain more than 650 Cal, or a version or portion of the standard menu item is available at a smaller size and lower cost for at least 50% of all standard menu items containing more than 650 Cal. 
  • Where food is self-serve (e.g., buffet), dishware does not exceed the following sizes per occupant type:      	  		 
  			Dishware  			Primary School Students  			Secondary School Students  			Adults  		  		 
  			 	Circular plates, diameter  			8 in  			10 in  			10 in  		  		 
  			 	Non-circular plates, surface area  			49 in²  			79 in²  			79 in²  		  		 
  			 	Bowls, volume  			8 fl oz  			12 fl oz  			16 fl oz  		  		 
  			 	Cups, volume  			8 fl oz  			12 fl oz  			16 fl oz
</t>
  </si>
  <si>
    <r>
      <rPr>
        <b/>
        <sz val="11"/>
        <color rgb="FF000000"/>
        <rFont val="Calibri"/>
        <family val="2"/>
      </rPr>
      <t xml:space="preserve">Option 2: Artificial ingredient restriction
</t>
    </r>
    <r>
      <rPr>
        <sz val="12"/>
        <color theme="1"/>
        <rFont val="Calibri"/>
        <family val="2"/>
        <scheme val="minor"/>
      </rPr>
      <t xml:space="preserve">The following requirements are met:
</t>
    </r>
    <r>
      <rPr>
        <sz val="12"/>
        <color theme="1"/>
        <rFont val="Calibri"/>
        <family val="2"/>
        <scheme val="minor"/>
      </rPr>
      <t xml:space="preserve">  •      All foods and beverages sold or provided by (or under contract with) the project owner on a daily basis do not contain artificial ingredients listed in the table below: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 Oils  			 	BVO (brominated vegetable oil), partially hydrogenated oil, olestra
</t>
    </r>
  </si>
  <si>
    <r>
      <rPr>
        <b/>
        <sz val="11"/>
        <color rgb="FF000000"/>
        <rFont val="Calibri"/>
        <family val="2"/>
      </rPr>
      <t xml:space="preserve">Option 1: Artificial ingredient phase out
</t>
    </r>
    <r>
      <rPr>
        <sz val="12"/>
        <color theme="1"/>
        <rFont val="Calibri"/>
        <family val="2"/>
        <scheme val="minor"/>
      </rPr>
      <t xml:space="preserve">Foods and beverages are sold or provided by (or under contract with) the project owner on a daily basis and meet the following requirements:
</t>
    </r>
    <r>
      <rPr>
        <sz val="12"/>
        <color theme="1"/>
        <rFont val="Calibri"/>
        <family val="2"/>
        <scheme val="minor"/>
      </rPr>
      <t xml:space="preserve">  • The project phases out (over a maximum of three years) the use, sale and provision of foods and beverages containing the following artificial ingredients: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 Oils  			 	BVO (brominated vegetable oil), partially hydrogenated oil, olestra
</t>
    </r>
    <r>
      <rPr>
        <sz val="12"/>
        <color theme="1"/>
        <rFont val="Calibri"/>
        <family val="2"/>
        <scheme val="minor"/>
      </rPr>
      <t xml:space="preserve">  • Foods and beverages are clearly labeled on packaging, nearby menus or signage to indicate whether they contain artificial ingredients listed in the table above.
</t>
    </r>
    <r>
      <rPr>
        <b/>
        <sz val="11"/>
        <color rgb="FF000000"/>
        <rFont val="Calibri"/>
        <family val="2"/>
      </rPr>
      <t xml:space="preserve">
OR</t>
    </r>
  </si>
  <si>
    <r>
      <rPr>
        <b/>
        <sz val="11"/>
        <color rgb="FF000000"/>
        <rFont val="Calibri"/>
        <family val="2"/>
      </rPr>
      <t xml:space="preserve">Option 2: Nutritional messaging
</t>
    </r>
    <r>
      <rPr>
        <sz val="12"/>
        <color theme="1"/>
        <rFont val="Calibri"/>
        <family val="2"/>
        <scheme val="minor"/>
      </rPr>
      <t xml:space="preserve">All dedicated eating spaces and points of sale contain at least two different instances of messaging that promote one of the following:
</t>
    </r>
    <r>
      <rPr>
        <sz val="12"/>
        <color theme="1"/>
        <rFont val="Calibri"/>
        <family val="2"/>
        <scheme val="minor"/>
      </rPr>
      <t xml:space="preserve">  • The consumption of fruits and vegetables   
</t>
    </r>
    <r>
      <rPr>
        <sz val="12"/>
        <color theme="1"/>
        <rFont val="Calibri"/>
        <family val="2"/>
        <scheme val="minor"/>
      </rPr>
      <t xml:space="preserve">  •      The consumption of drinking water
</t>
    </r>
  </si>
  <si>
    <r>
      <rPr>
        <b/>
        <sz val="11"/>
        <color rgb="FF000000"/>
        <rFont val="Calibri"/>
        <family val="2"/>
      </rPr>
      <t xml:space="preserve">Option 1: Food advertising
</t>
    </r>
    <r>
      <rPr>
        <sz val="12"/>
        <color theme="1"/>
        <rFont val="Calibri"/>
        <family val="2"/>
        <scheme val="minor"/>
      </rPr>
      <t xml:space="preserve">If foods and beverages are sold or provided on a daily basis by (or under contract with) the project owner, the following requirements are met:
</t>
    </r>
    <r>
      <rPr>
        <sz val="12"/>
        <color theme="1"/>
        <rFont val="Calibri"/>
        <family val="2"/>
        <scheme val="minor"/>
      </rPr>
      <t xml:space="preserve">  •      Sugar-sweetened beverages are not advertised or promoted
</t>
    </r>
    <r>
      <rPr>
        <sz val="12"/>
        <color theme="1"/>
        <rFont val="Calibri"/>
        <family val="2"/>
        <scheme val="minor"/>
      </rPr>
      <t xml:space="preserve">  •      Deep-fried food options are not advertised or promoted
</t>
    </r>
    <r>
      <rPr>
        <sz val="12"/>
        <color theme="1"/>
        <rFont val="Calibri"/>
        <family val="2"/>
        <scheme val="minor"/>
      </rPr>
      <t xml:space="preserve">  • Deep-fried food options are not displayed under heat lamps. 
</t>
    </r>
    <r>
      <rPr>
        <b/>
        <sz val="11"/>
        <color rgb="FF000000"/>
        <rFont val="Calibri"/>
        <family val="2"/>
      </rPr>
      <t xml:space="preserve">
AND</t>
    </r>
  </si>
  <si>
    <t xml:space="preserve">Grain-based foods are sold or provided by (or under contract with) the project owner on a daily basis and meet the following requirements:
  • In at least 50% of grain-based foods (foods that have a grain flour as the first ingredient or that contain ≥30% grain ingredients), a whole grain is the first ingredient
  • If both whole-grain and refined-grain options are available, whole-grain options do not cost more than their refined-grain counterparts (e.g., brown rice does not cost more than white rice).
</t>
  </si>
  <si>
    <t xml:space="preserve">Foods and beverages are sold or provided by (or under contract with) the project owner on a daily basis and meet the following requirements:
  • Beverages do not contain more than 25 g of sugar per container or serving.²
  • At least 25% of beverages contain no sugar per container or serving, or drinking water is available at no cost.
  • Non-beverage food items (except whole fruit) do not contain more than 25 g of sugar per serving.²
</t>
  </si>
  <si>
    <r>
      <rPr>
        <b/>
        <sz val="11"/>
        <color rgb="FF000000"/>
        <rFont val="Calibri"/>
        <family val="2"/>
      </rPr>
      <t xml:space="preserve">Option 2: Label high sugar foods
</t>
    </r>
    <r>
      <rPr>
        <sz val="12"/>
        <color theme="1"/>
        <rFont val="Calibri"/>
        <family val="2"/>
        <scheme val="minor"/>
      </rPr>
      <t xml:space="preserve">For standard menu items sold or provided by (or under contract with) the project owner, one of the following requirements is met:
</t>
    </r>
    <r>
      <rPr>
        <sz val="12"/>
        <color theme="1"/>
        <rFont val="Calibri"/>
        <family val="2"/>
        <scheme val="minor"/>
      </rPr>
      <t xml:space="preserve">  • The total sugar content for each standard menu item, as usually prepared and offered for sale, is clearly displayed at the point-of-decision (in addition to calories as required in Part 1 of this feature).
</t>
    </r>
    <r>
      <rPr>
        <sz val="12"/>
        <color theme="1"/>
        <rFont val="Calibri"/>
        <family val="2"/>
        <scheme val="minor"/>
      </rPr>
      <t xml:space="preserve">  • Standard menu items containing more than 25 g of sugar per serving are identified by an icon at the point-of-decision, along with an explanation of the icon and the health risks of high sugar intake.
</t>
    </r>
  </si>
  <si>
    <r>
      <rPr>
        <b/>
        <sz val="11"/>
        <color rgb="FF000000"/>
        <rFont val="Calibri"/>
        <family val="2"/>
      </rPr>
      <t xml:space="preserve">Option 1: No high sugar foods
</t>
    </r>
    <r>
      <rPr>
        <sz val="12"/>
        <color theme="1"/>
        <rFont val="Calibri"/>
        <family val="2"/>
        <scheme val="minor"/>
      </rPr>
      <t xml:space="preserve">For standard menu items sold or provided by (or under contract with) the project owner, the following requirement is met:
</t>
    </r>
    <r>
      <rPr>
        <sz val="12"/>
        <color theme="1"/>
        <rFont val="Calibri"/>
        <family val="2"/>
        <scheme val="minor"/>
      </rPr>
      <t xml:space="preserve">  • Standard menu items do not contain more than 25 g of sugar per serving.
</t>
    </r>
    <r>
      <rPr>
        <b/>
        <sz val="11"/>
        <color rgb="FF000000"/>
        <rFont val="Calibri"/>
        <family val="2"/>
      </rPr>
      <t xml:space="preserve">
OR</t>
    </r>
  </si>
  <si>
    <t xml:space="preserve">For standard menu items sold or provided by (or under contract with) the project owner, the following requirements are met:
  • The number of calories contained in each standard menu item, as usually prepared and offered for sale, is clearly displayed at the point-of-decision. 
  • The macronutrient content (total protein, total fat and total carbohydrate) and total sugar content of each standard menu item is available upon request.
</t>
  </si>
  <si>
    <r>
      <rPr>
        <b/>
        <sz val="11"/>
        <color rgb="FF000000"/>
        <rFont val="Calibri"/>
        <family val="2"/>
      </rPr>
      <t xml:space="preserve">Option 1: Food offerings
</t>
    </r>
    <r>
      <rPr>
        <sz val="12"/>
        <color theme="1"/>
        <rFont val="Calibri"/>
        <family val="2"/>
        <scheme val="minor"/>
      </rPr>
      <t xml:space="preserve">     For packaged foods and beverages (including items in vending machines) and self-serve bulk foods, sold or provided on a daily basis by (or under contract with) the project owner, the following nutrition information is clearly displayed at point-of-decision on packaging or adjacent signage:          
</t>
    </r>
    <r>
      <rPr>
        <sz val="12"/>
        <color theme="1"/>
        <rFont val="Calibri"/>
        <family val="2"/>
        <scheme val="minor"/>
      </rPr>
      <t xml:space="preserve">  • Total calories per serving or package.
</t>
    </r>
    <r>
      <rPr>
        <sz val="12"/>
        <color theme="1"/>
        <rFont val="Calibri"/>
        <family val="2"/>
        <scheme val="minor"/>
      </rPr>
      <t xml:space="preserve">  • Macronutrient content (total protein, total fat and total carbohydrate) in weight and/or as a percent of the estimated daily requirements (daily values) per serving or package.
</t>
    </r>
    <r>
      <rPr>
        <sz val="12"/>
        <color theme="1"/>
        <rFont val="Calibri"/>
        <family val="2"/>
        <scheme val="minor"/>
      </rPr>
      <t xml:space="preserve">  • Total sugar content per serving or package.
</t>
    </r>
    <r>
      <rPr>
        <b/>
        <sz val="11"/>
        <color rgb="FF000000"/>
        <rFont val="Calibri"/>
        <family val="2"/>
      </rPr>
      <t xml:space="preserve">
OR</t>
    </r>
  </si>
  <si>
    <r>
      <rPr>
        <b/>
        <sz val="11"/>
        <color rgb="FF000000"/>
        <rFont val="Calibri"/>
        <family val="2"/>
      </rPr>
      <t xml:space="preserve">Option 1: Food offerings
</t>
    </r>
    <r>
      <rPr>
        <sz val="12"/>
        <color theme="1"/>
        <rFont val="Calibri"/>
        <family val="2"/>
        <scheme val="minor"/>
      </rPr>
      <t xml:space="preserve">Fruit and vegetable offerings sold or provided on a daily basis by (or under contract with) the project owner meet the following requirements:
</t>
    </r>
    <r>
      <rPr>
        <sz val="12"/>
        <color theme="1"/>
        <rFont val="Calibri"/>
        <family val="2"/>
        <scheme val="minor"/>
      </rPr>
      <t xml:space="preserve">  •      Fruit and vegetable offerings that are self-serve meet at least one of the following:    i. Are located at eye-level or just below eye-level    ii. Are displayed on a countertop, table or other visible surface    iii. Are located at point-of-sale or point-of-purchase    iv. Are located at the end of aisles    v. Are located at the beginning of food service lines    vi. Are visible from the food outlet entrance 
</t>
    </r>
    <r>
      <rPr>
        <sz val="12"/>
        <color theme="1"/>
        <rFont val="Calibri"/>
        <family val="2"/>
        <scheme val="minor"/>
      </rPr>
      <t xml:space="preserve">  •      If food is prepared on-site and presented on menus (including digital menus and menu boards), fruit and vegetable offerings meet at least three of the following:    i. Are included as default options throughout the menu    ii. Are listed using appealing descriptions    iii. Are visually highlighted through icons, different colors or bolding    iv. Are listed first in each menu section    v. Are listed in prominent areas of the menu (e.g., the top, bottom, corners)
</t>
    </r>
    <r>
      <rPr>
        <b/>
        <sz val="11"/>
        <color rgb="FF000000"/>
        <rFont val="Calibri"/>
        <family val="2"/>
      </rPr>
      <t xml:space="preserve">
OR</t>
    </r>
  </si>
  <si>
    <t xml:space="preserve">One of the following requirements is met:
  • The selection includes at least four different individually selectable fruit offerings (containing no added sugar) and at least four different individually selectable non-fried vegetable offerings
  • At least 50% of available food options are individually selectable fruit offerings (containing no added sugar) and/or individually selectable non-fried vegetable offerings.
</t>
  </si>
  <si>
    <r>
      <rPr>
        <b/>
        <sz val="11"/>
        <color rgb="FF000000"/>
        <rFont val="Calibri"/>
        <family val="2"/>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</si>
  <si>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r>
      <rPr>
        <b/>
        <sz val="11"/>
        <color rgb="FF000000"/>
        <rFont val="Calibri"/>
        <family val="2"/>
      </rPr>
      <t xml:space="preserve">Option 1: Food offerings
</t>
    </r>
    <r>
      <rPr>
        <sz val="12"/>
        <color theme="1"/>
        <rFont val="Calibri"/>
        <family val="2"/>
        <scheme val="minor"/>
      </rPr>
      <t xml:space="preserve">Each food outlet meets one of the following  requirements:
</t>
    </r>
    <r>
      <rPr>
        <sz val="12"/>
        <color theme="1"/>
        <rFont val="Calibri"/>
        <family val="2"/>
        <scheme val="minor"/>
      </rPr>
      <t xml:space="preserve">  • The selection includes at least two different individually selectable fruit offerings (containing no added sugar) and at least two different individually selectable non-fried vegetable offerings
</t>
    </r>
    <r>
      <rPr>
        <sz val="12"/>
        <color theme="1"/>
        <rFont val="Calibri"/>
        <family val="2"/>
        <scheme val="minor"/>
      </rPr>
      <t xml:space="preserve">  • At least 50% of available food options are individually selectable fruit offerings (containing no added sugar) and/or individually selectable non-fried vegetable offerings.
</t>
    </r>
    <r>
      <rPr>
        <b/>
        <sz val="11"/>
        <color rgb="FF000000"/>
        <rFont val="Calibri"/>
        <family val="2"/>
      </rPr>
      <t xml:space="preserve">
OR</t>
    </r>
  </si>
  <si>
    <r>
      <rPr>
        <b/>
        <sz val="11"/>
        <color rgb="FF000000"/>
        <rFont val="Calibri"/>
        <family val="2"/>
      </rPr>
      <t xml:space="preserve">Option 2: Safety plan implementation
</t>
    </r>
    <r>
      <rPr>
        <sz val="12"/>
        <color theme="1"/>
        <rFont val="Calibri"/>
        <family val="2"/>
        <scheme val="minor"/>
      </rPr>
      <t xml:space="preserve">Documentation of the following are submitted annually through the WELL digital platform:
</t>
    </r>
    <r>
      <rPr>
        <sz val="12"/>
        <color theme="1"/>
        <rFont val="Calibri"/>
        <family val="2"/>
        <scheme val="minor"/>
      </rPr>
      <t xml:space="preserve">  • Startup procedure.
</t>
    </r>
    <r>
      <rPr>
        <sz val="12"/>
        <color theme="1"/>
        <rFont val="Calibri"/>
        <family val="2"/>
        <scheme val="minor"/>
      </rPr>
      <t xml:space="preserve">  • Maintenance logs.
</t>
    </r>
    <r>
      <rPr>
        <sz val="12"/>
        <color theme="1"/>
        <rFont val="Calibri"/>
        <family val="2"/>
        <scheme val="minor"/>
      </rPr>
      <t xml:space="preserve">  • Results from verification tests (when applicable).
</t>
    </r>
    <r>
      <rPr>
        <sz val="12"/>
        <color theme="1"/>
        <rFont val="Calibri"/>
        <family val="2"/>
        <scheme val="minor"/>
      </rPr>
      <t xml:space="preserve">  • Third-party inspections.
</t>
    </r>
    <r>
      <rPr>
        <b/>
        <sz val="11"/>
        <color rgb="FF000000"/>
        <rFont val="Calibri"/>
        <family val="2"/>
      </rPr>
      <t xml:space="preserve">
AND</t>
    </r>
  </si>
  <si>
    <r>
      <rPr>
        <b/>
        <sz val="11"/>
        <color rgb="FF000000"/>
        <rFont val="Calibri"/>
        <family val="2"/>
      </rPr>
      <t xml:space="preserve">Option 1: Safety plan description
</t>
    </r>
    <r>
      <rPr>
        <sz val="12"/>
        <color theme="1"/>
        <rFont val="Calibri"/>
        <family val="2"/>
        <scheme val="minor"/>
      </rPr>
      <t xml:space="preserve">The project or organization implements a safety plan that contains the following
</t>
    </r>
    <r>
      <rPr>
        <sz val="12"/>
        <color theme="1"/>
        <rFont val="Calibri"/>
        <family val="2"/>
        <scheme val="minor"/>
      </rPr>
      <t xml:space="preserve">  • A list of key roles for design, operations, maintenance and third-party inspection of the non-potable water system capture, treatment and use.   
</t>
    </r>
    <r>
      <rPr>
        <sz val="12"/>
        <color theme="1"/>
        <rFont val="Calibri"/>
        <family val="2"/>
        <scheme val="minor"/>
      </rPr>
      <t xml:space="preserve">  • A list of all applicable codes and regulations in the jurisdiction where the non-potable water reuse system is being installed and that govern the design, commissioning, and approval of operation of the system.
</t>
    </r>
    <r>
      <rPr>
        <sz val="12"/>
        <color theme="1"/>
        <rFont val="Calibri"/>
        <family val="2"/>
        <scheme val="minor"/>
      </rPr>
      <t xml:space="preserve">  • A process flow diagram that displays the non-potable water sources, conveyances, storage units, treatment devices and points of use, emphasizing the points where makeup potable water (i.e., water needed to supplement non-potable needs) may be added.
</t>
    </r>
    <r>
      <rPr>
        <sz val="12"/>
        <color theme="1"/>
        <rFont val="Calibri"/>
        <family val="2"/>
        <scheme val="minor"/>
      </rPr>
      <t xml:space="preserve">  • A description of the system that includes the sources and estimated contaminant loads of the non-potable water, the intended uses for the non-potable water, the water treatment devices (if any) and their certifications, and the water quality parameters expected at the points of use.   
</t>
    </r>
    <r>
      <rPr>
        <sz val="12"/>
        <color theme="1"/>
        <rFont val="Calibri"/>
        <family val="2"/>
        <scheme val="minor"/>
      </rPr>
      <t xml:space="preserv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t>
    </r>
    <r>
      <rPr>
        <sz val="12"/>
        <color theme="1"/>
        <rFont val="Calibri"/>
        <family val="2"/>
        <scheme val="minor"/>
      </rPr>
      <t xml:space="preserve">  • A description of the signage and identifiable pipe color-coding to distinguish the non-potable water network.
</t>
    </r>
    <r>
      <rPr>
        <sz val="12"/>
        <color theme="1"/>
        <rFont val="Calibri"/>
        <family val="2"/>
        <scheme val="minor"/>
      </rPr>
      <t xml:space="preserve">  • A list of strategies for the control of odors, nuisances and vectors due to stagnation of non-potable water.
</t>
    </r>
    <r>
      <rPr>
        <sz val="12"/>
        <color theme="1"/>
        <rFont val="Calibri"/>
        <family val="2"/>
        <scheme val="minor"/>
      </rPr>
      <t xml:space="preserve">  • The provisions for emergency operations caused by overflow of storage tanks, leaks and outages.   
</t>
    </r>
    <r>
      <rPr>
        <sz val="12"/>
        <color theme="1"/>
        <rFont val="Calibri"/>
        <family val="2"/>
        <scheme val="minor"/>
      </rPr>
      <t xml:space="preserve">  • A list of operational parameters (such as flow, turbidity, coliforms or other treatment-dependent indicators) to monitor the intended functioning of the water system, their monitoring frequency and control actions if such parameters are beyond target ranges.
</t>
    </r>
    <r>
      <rPr>
        <sz val="12"/>
        <color theme="1"/>
        <rFont val="Calibri"/>
        <family val="2"/>
        <scheme val="minor"/>
      </rPr>
      <t xml:space="preserve">  • A list of control points where the operational parameters are being measured.   
</t>
    </r>
    <r>
      <rPr>
        <sz val="12"/>
        <color theme="1"/>
        <rFont val="Calibri"/>
        <family val="2"/>
        <scheme val="minor"/>
      </rPr>
      <t xml:space="preserve">  • A list of routine maintenance protocols and schedules.
</t>
    </r>
    <r>
      <rPr>
        <sz val="12"/>
        <color theme="1"/>
        <rFont val="Calibri"/>
        <family val="2"/>
        <scheme val="minor"/>
      </rPr>
      <t xml:space="preserve">  • A description of the procedures for system startup, determination of protocols for verification of the safety plan, including Legionella testing if a risk of inhalation exists, and schedule for third-party inspections.
</t>
    </r>
    <r>
      <rPr>
        <b/>
        <sz val="11"/>
        <color rgb="FF000000"/>
        <rFont val="Calibri"/>
        <family val="2"/>
      </rPr>
      <t xml:space="preserve">
AND</t>
    </r>
  </si>
  <si>
    <t xml:space="preserve">The following are provided in each bathroom:
  • Fragrance-free hand soap via one of the following:      	  
      •  Individually wrapped bar soap, replaced during room turnover, and drainable soap bar racks.  	  
      •  Sealed dispensers of liquid soap equipped with disposable soap cartridges.  	  
      •  Liquid soap dispensers with detachable and closed containers for soap refill. Soap containers must be washed and disinfected when emptied, before refilling.
  • One of the following methods for hand drying:      	  
      •  Reusable cloth towels, replaced and washed at least during room changeover.  	  
      •  Paper towels.  	  
      •  Hand dryers equipped with a HEPA filter. Filter replacement and equipment maintenance are carried out per manufacturer’s instructions.  	  
      •  Fabric hand towel rolls with dispensers, with rolls replaced before reaching their end of service.
</t>
  </si>
  <si>
    <r>
      <rPr>
        <b/>
        <sz val="11"/>
        <color rgb="FF000000"/>
        <rFont val="Calibri"/>
        <family val="2"/>
      </rPr>
      <t xml:space="preserve">Option 1: Handwashing support
</t>
    </r>
    <r>
      <rPr>
        <sz val="12"/>
        <color theme="1"/>
        <rFont val="Calibri"/>
        <family val="2"/>
        <scheme val="minor"/>
      </rPr>
      <t xml:space="preserve">For all sinks where handwashing is expected (e.g., bathrooms, break rooms, food prep and wellness rooms), the following are present within the room:
</t>
    </r>
    <r>
      <rPr>
        <sz val="12"/>
        <color theme="1"/>
        <rFont val="Calibri"/>
        <family val="2"/>
        <scheme val="minor"/>
      </rPr>
      <t xml:space="preserve">  • Fragrance-free liquid hand soap dispensed through one of the following:  
      •  Sealed dispensers equipped with disposable soap cartridges.   
      •  Dispensers with detachable and closed containers for soap refill. Soap containers must be washed and disinfected when emptied, before refilling.  
</t>
    </r>
    <r>
      <rPr>
        <sz val="12"/>
        <color theme="1"/>
        <rFont val="Calibri"/>
        <family val="2"/>
        <scheme val="minor"/>
      </rPr>
      <t xml:space="preserve">  • One of the following methods for hand drying:      	  
      •  Paper towels.  	  
      •  Hand dryers equipped with a HEPA filter. Filter replacement and equipment maintenance are carried out per manufacturer’s instructions. This method is not available for healthcare projects.   	  
      •  Fabric hand towel rolls with dispensers, with rolls replaced before reaching their end of service.   	  
      •  Washable fabric hand towels accompanied by a used towel container placed nearby. Towels are washed before reuse.
</t>
    </r>
    <r>
      <rPr>
        <sz val="12"/>
        <color theme="1"/>
        <rFont val="Calibri"/>
        <family val="2"/>
        <scheme val="minor"/>
      </rPr>
      <t xml:space="preserve">  • Signage displaying steps for proper hand washing.
</t>
    </r>
  </si>
  <si>
    <t xml:space="preserve">All sinks where handwashing is expected (e.g., kitchens, bathrooms, break rooms and wellness rooms), meet the following requirements:
  • The faucet design prevents the water column from flowing directly into the drain or a sink drain stopper is installed
  • Water does not splash outside the sink when the faucet is fully open.
  • Newly installed sinks meet the following design parameters:      	  
      •  The sink basin is at least 9 inches across in the smallest dimension, measured at the point where the user is expected to place hands during hand washing.  	  
      •  The water column from the faucet spout to the basin is at least 8 inches in length (measured along flow of water, even if at an angle).  	  
      •  The water column is at least 3 inches away from any edge of the sink. 
</t>
  </si>
  <si>
    <t xml:space="preserve">All bathrooms meet the following requirements:
  • Toilets are equipped with hands-free flushing. 
  • Contactless soap dispensers and hand-drying accommodations are provided.
  • Users can exit the bathroom hands-free.
  • Faucets meet the following:      	  
      •  Sensor-activated.  	  
      •  Equipped with a programmable line-purge system.  	  
      •  If mixing is used, hot- and cold-water lines are mixed at the point of use. 
</t>
  </si>
  <si>
    <r>
      <rPr>
        <b/>
        <sz val="11"/>
        <color rgb="FF000000"/>
        <rFont val="Calibri"/>
        <family val="2"/>
      </rPr>
      <t xml:space="preserve">Option 2: Water leak control in fixtures
</t>
    </r>
    <r>
      <rPr>
        <sz val="12"/>
        <color theme="1"/>
        <rFont val="Calibri"/>
        <family val="2"/>
        <scheme val="minor"/>
      </rPr>
      <t xml:space="preserve">The following requirements are met:
</t>
    </r>
    <r>
      <rPr>
        <sz val="12"/>
        <color theme="1"/>
        <rFont val="Calibri"/>
        <family val="2"/>
        <scheme val="minor"/>
      </rPr>
      <t xml:space="preserve">  • All hard-piped fixtures, such as toilets, dishwashers, icemakers, water treatment devices and clothes washers, have a labeled, readily accessible single-throw manual shut-off or automatic shut-off at point-of-connection.
</t>
    </r>
    <r>
      <rPr>
        <sz val="12"/>
        <color theme="1"/>
        <rFont val="Calibri"/>
        <family val="2"/>
        <scheme val="minor"/>
      </rPr>
      <t xml:space="preserve">  • For water treatment devices that have a waste or drain line (e.g., reverse osmosis systems and water softeners), the drain or waste line is plumbed in-place and is equipped with a backflow prevention system such as an air gap or a backflow preventer valve.
</t>
    </r>
  </si>
  <si>
    <r>
      <rPr>
        <b/>
        <sz val="11"/>
        <color rgb="FF000000"/>
        <rFont val="Calibri"/>
        <family val="2"/>
      </rPr>
      <t xml:space="preserve">Option 1: Dispenser availability
</t>
    </r>
    <r>
      <rPr>
        <sz val="12"/>
        <color theme="1"/>
        <rFont val="Calibri"/>
        <family val="2"/>
        <scheme val="minor"/>
      </rPr>
      <t xml:space="preserve">The following requirements are met:
</t>
    </r>
    <r>
      <rPr>
        <sz val="12"/>
        <color theme="1"/>
        <rFont val="Calibri"/>
        <family val="2"/>
        <scheme val="minor"/>
      </rPr>
      <t xml:space="preserve">  • At least one drinking water dispenser on each floor that includes regularly occupied space is located within a 100 ft walk distance of all regularly occupied floor area and in all dining areas (except in areas where the presence of drinking water dispensers is forbidden by building codes or applicable regulations).
</t>
    </r>
    <r>
      <rPr>
        <sz val="12"/>
        <color theme="1"/>
        <rFont val="Calibri"/>
        <family val="2"/>
        <scheme val="minor"/>
      </rPr>
      <t xml:space="preserve">  • Water  delivered by the dispensers is directly piped through the building’s water  supply or is stored in containers designed for refilling. 
</t>
    </r>
    <r>
      <rPr>
        <sz val="12"/>
        <color theme="1"/>
        <rFont val="Calibri"/>
        <family val="2"/>
        <scheme val="minor"/>
      </rPr>
      <t xml:space="preserve">  • All  newly installed drinking water fountains are designed for water bottle-refilling.
</t>
    </r>
    <r>
      <rPr>
        <b/>
        <sz val="11"/>
        <color rgb="FF000000"/>
        <rFont val="Calibri"/>
        <family val="2"/>
      </rPr>
      <t xml:space="preserve">
AND</t>
    </r>
  </si>
  <si>
    <t>Note: Projects pursuing re-certification do not need to achieve Option 1.</t>
  </si>
  <si>
    <r>
      <rPr>
        <b/>
        <sz val="11"/>
        <color rgb="FF000000"/>
        <rFont val="Calibri"/>
        <family val="2"/>
      </rPr>
      <t xml:space="preserve">Option 1: Water quality pre-test
</t>
    </r>
    <r>
      <rPr>
        <sz val="12"/>
        <color theme="1"/>
        <rFont val="Calibri"/>
        <family val="2"/>
        <scheme val="minor"/>
      </rPr>
      <t xml:space="preserve">For first-time registered projects, the following requirements are met:
</t>
    </r>
    <r>
      <rPr>
        <sz val="12"/>
        <color theme="1"/>
        <rFont val="Calibri"/>
        <family val="2"/>
        <scheme val="minor"/>
      </rPr>
      <t xml:space="preserve">  • The project pre-tests water at least one month before Performance Verification for the parameters below:  
      •  Turbidity.  
      •  Coliforms.  
      •  pH.  
      •  Total Dissolved Solids (TDS).  
      •  Total Chlorine.  
      •  Residual (free) chlorine.  
      •  Arsenic.  
      •  Lead.  
      •  Copper.  
      •  Nitrate  
      •  Benzene.
</t>
    </r>
    <r>
      <rPr>
        <sz val="12"/>
        <color theme="1"/>
        <rFont val="Calibri"/>
        <family val="2"/>
        <scheme val="minor"/>
      </rPr>
      <t xml:space="preserve">  • Sampling occurs at the following locations:      	  
      •  The water dispenser that is closest to the pipe that delivers water into the project, before any point-of-entry water treatment system where possible.  	  
      •  For projects with more than two floors or more than  10,000 sq. ft. in area, a second drinking water dispenser on the highest floor to which the project has access that is farthest from the location in requirement b(1).   	  
      •  For projects of 12 or more floors, one additional drinking water dispenser for every 10 floors. 
</t>
    </r>
    <r>
      <rPr>
        <sz val="12"/>
        <color theme="1"/>
        <rFont val="Calibri"/>
        <family val="2"/>
        <scheme val="minor"/>
      </rPr>
      <t xml:space="preserve">  • Samples must be taken with point-of-use filters or other water treatment devices bypassed or removed, if present.
</t>
    </r>
    <r>
      <rPr>
        <b/>
        <sz val="11"/>
        <color rgb="FF000000"/>
        <rFont val="Calibri"/>
        <family val="2"/>
      </rPr>
      <t xml:space="preserve">
AND</t>
    </r>
  </si>
  <si>
    <t xml:space="preserve">Water delivered to the project for human consumption meets the following thresholds:
  • Aluminum ≤ 0.2 mg/L.²
  • Chloride ≤ 250 mg/L.²
  • Copper ≤ 1 mg/L.²
  • Manganese ≤ 0.05 mg/L. 
  • Iron ≤ 0.3 mg/L.²
  • Silver≤ 0.1 mg/L.²
  • Sodium ≤ 270 mg/L.³
  • Sulfate ≤ 250 mg/L.²
  • Zinc ≤5 mg/L.²
  • Total Dissolved Solids (TDS) ≤ 500 mg/L.²
  • Free Chlorine ≤ 1.25 mg/L
</t>
  </si>
  <si>
    <r>
      <rPr>
        <b/>
        <sz val="11"/>
        <color rgb="FF000000"/>
        <rFont val="Calibri"/>
        <family val="2"/>
      </rPr>
      <t xml:space="preserve">Option 1: Legionella plan development
</t>
    </r>
    <r>
      <rPr>
        <sz val="12"/>
        <color theme="1"/>
        <rFont val="Calibri"/>
        <family val="2"/>
        <scheme val="minor"/>
      </rPr>
      <t xml:space="preserve">The project provides a Legionella management plan that meets the following requirements:
</t>
    </r>
    <r>
      <rPr>
        <sz val="12"/>
        <color theme="1"/>
        <rFont val="Calibri"/>
        <family val="2"/>
        <scheme val="minor"/>
      </rPr>
      <t xml:space="preserve">  • Addresses hot water systems, cooling towers, decorative fountains and any other devices or spaces under control of the project where water is recirculated and aerosolized. 
</t>
    </r>
    <r>
      <rPr>
        <sz val="12"/>
        <color theme="1"/>
        <rFont val="Calibri"/>
        <family val="2"/>
        <scheme val="minor"/>
      </rPr>
      <t xml:space="preserve">  • Includes the items listed below:³      	  
      •  Determination of roles for Legionella management in the building, distinguishing those under project control from those that may be the responsibility of building management or other parties.   	  
      •  Water system inventory and process flow diagrams of systems within the project boundary.   	  
      •  Hazard analysis of water assets within the project boundary. If the project does not operate the building hot water supply system (e.g., boilers, heaters, pumps or hot water risers), then an explanation of the building-wide Legionella management policies (if any) and how they influence risk is included.   	  
      •  A list of monitoring actions for relevant variables (e.g., temperature or residual chlorine), performance limits associated with these variables, and corrective actions when variables exceed such limits.  	  
      •  A list of critical control points (locations where actions to maintain relevant variables listed in (4) within performance limits are applied) within the project boundary.   	  
      •  Verification and validation procedures for evaluating the suitability and proper implementation of the management plan. A Legionella sampling schedule is included if projects have operational control over cooling towers and spas.  	  
      •  Protocols for documenting results of monitoring activities and corrective actions. If sampling for Legionella is planned, results are included.  
</t>
    </r>
    <r>
      <rPr>
        <b/>
        <sz val="11"/>
        <color rgb="FF000000"/>
        <rFont val="Calibri"/>
        <family val="2"/>
      </rPr>
      <t xml:space="preserve">
AND</t>
    </r>
  </si>
  <si>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The following water parameters are sampled at drinking water dispensers in occupiable spaces at intervals of no less than once per year:      	  
      •  Turbidity.  	  
      •  pH.  	  
      •  Residual (free) chlorine.  	  
      •  Total coliforms, only if residual chlorine is below detection limits
</t>
    </r>
    <r>
      <rPr>
        <sz val="12"/>
        <color theme="1"/>
        <rFont val="Calibri"/>
        <family val="2"/>
        <scheme val="minor"/>
      </rPr>
      <t xml:space="preserve">  • Tests are required at 5% of drinking water dispensers, up to a maximum of four tests.
</t>
    </r>
    <r>
      <rPr>
        <sz val="12"/>
        <color theme="1"/>
        <rFont val="Calibri"/>
        <family val="2"/>
        <scheme val="minor"/>
      </rPr>
      <t xml:space="preserve">  • The water quality results are submitted annually through the WELL digital platform.
</t>
    </r>
  </si>
  <si>
    <r>
      <rPr>
        <b/>
        <sz val="11"/>
        <color rgb="FF000000"/>
        <rFont val="Calibri"/>
        <family val="2"/>
      </rPr>
      <t xml:space="preserve">Option 2: On-site testing
</t>
    </r>
    <r>
      <rPr>
        <sz val="12"/>
        <color theme="1"/>
        <rFont val="Calibri"/>
        <family val="2"/>
        <scheme val="minor"/>
      </rPr>
      <t xml:space="preserve">The following requirements are met:
</t>
    </r>
    <r>
      <rPr>
        <sz val="12"/>
        <color theme="1"/>
        <rFont val="Calibri"/>
        <family val="2"/>
        <scheme val="minor"/>
      </rPr>
      <t xml:space="preserve">  • Testing must be conducted at drinking water dispensers for at least two of the pesticides from the list below. All contaminants in the list below that are reported by the lab must comply with the following thresholds: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Testing must be conducted at drinking water dispensers for at least three of the organic contaminants from the list below. All contaminants in the list below that are reported by the lab must comply with the following thresholds:      	  
      •  Benzene: 0.01 mg/L.  	  
      •  Benzo[a]pyrene: 0.0007 mg/L.  	  
      •  Carbon tetrachloride: 0.004 mg/L.  	  
      •  1,2-Dichloroethane: 0.03 mg/L.  	  
      •  Tetrachloroethene (Tetrachloroethylene): 0.04 mg/L.  	  
      •  Toluene: 0.7 mg/L.  	  
      •  Trichloroethene (Trichloroethylene): 0.02 mg/L.  	  
      •  2,4,6-Trichlorophenol: 0.2 mg/L.  	  
      •  Vinyl Chloride: 0.0003 mg/L.  	  
      •  Xylenes (o-, m- and p-): 0.5 mg/L.
</t>
    </r>
  </si>
  <si>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A municipal water quality report issued not more than one year before enrollment or the start of subscription reports on at least two of the pesticides below. All reported pesticides within the municipal water quality report comply with the following thresholds or are found to be compliant through Option 2, On-Site Testing:¹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A municipal water quality report issued not more than one year before enrollment or the start of subscription reports on at least three of the organic contaminants below. All reported organic contaminants within the municipal water quality report comply with the following thresholds or are found compliant through Option 2, On-Site Testing:¹      	  
      •  Benzene: 0.01 mg/L.  	  
      •  Benzo[a]pyrene: 0.0007 mg/L.  	  
      •  Carbon tetrachloride: 0.004 mg/L.  	  
      •  1,2-Dichloroethane: 0.03 mg/L.  	  
      •  Tetrachloroethene (Tetrachloroethylene): 0.04 mg/L.  	  
      •  Toluene: 0.7 mg/L.  	  
      •  Trichloroethene: 0.02 mg/L.  	  
      •  2,4,6-Trichlorophenol: 0.2 mg/L.  	  
      •  Vinyl Chloride: 0.0003 mg/L.  	  
      •  Xylenes (o-, m- and p-): 0.5 mg/L.
</t>
    </r>
    <r>
      <rPr>
        <b/>
        <sz val="11"/>
        <color rgb="FF000000"/>
        <rFont val="Calibri"/>
        <family val="2"/>
      </rPr>
      <t xml:space="preserve">
OR</t>
    </r>
  </si>
  <si>
    <t xml:space="preserve">The following requirements are met:
  •      The project provides at least one drinking water dispenser, plus one drinking water dispenser per dwelling unit (if applicable).
  • Drinking water dispensers provide water that meets the following parameters:¹      	  
      •  Arsenic ≤ 0.01 mg/L.  	  
      •  Cadmium ≤ 0.003 mg/L.  	  
      •  Chromium (total) ≤ 0.05 mg/L.  	  
      •  Copper ≤ 2 mg/L.  	  
      •  Fluoride ≤ 1.5 mg/L.  	  
      •  Lead ≤ 0.01 mg/L.  	  
      •  Mercury (total) ≤ 0.006 mg/L.  	  
      •  Nickel ≤ 0.07 mg/L.  	  
      •  Nitrate ≤ 50 mg/L as Nitrate (11 mg/L as Nitrogen).  	  
      •  Nitrite ≤ 3 mg/L as Nitrite (0.9 mg/L as Nitrogen).  	  
      •  Total chlorine ≤ 5 mg/L.
  • Drinking water dispensers provide water that meets the following parameters:      	  
      •  Residual (free) chlorine does not exceed 4 mg/L.³  	  
      •  The concentration of total trihalomethanes (TTHM, sum of dibromochloromethane, bromodichloromethane, chloroform and bromoform) is 0.08 mg/L or less.³  	  
      •  The concentration of haloacetic acids (HAA5, sum of chloroacetic, dichloroacetic, trichloroacetic, bromoacetic and dibromoacetic acids) is 0.06 mg/L or less.³
</t>
  </si>
  <si>
    <r>
      <rPr>
        <b/>
        <sz val="11"/>
        <color rgb="FF000000"/>
        <rFont val="Calibri"/>
        <family val="2"/>
      </rPr>
      <t xml:space="preserve">Option 2: Operation Under Infectious Disease Management Mode
</t>
    </r>
    <r>
      <rPr>
        <sz val="12"/>
        <color theme="1"/>
        <rFont val="Calibri"/>
        <family val="2"/>
        <scheme val="minor"/>
      </rPr>
      <t xml:space="preserve">The following requirements are met:
</t>
    </r>
    <r>
      <rPr>
        <sz val="12"/>
        <color theme="1"/>
        <rFont val="Calibri"/>
        <family val="2"/>
        <scheme val="minor"/>
      </rPr>
      <t xml:space="preserve">  • The mechanical system is capable of providing all regularly occupied spaces with clean airflow rates for infection risk management as set in one of the following guidelines:      	  
      •  ASHRAE 241-2023 Table 5-1 Equivalent Clean Airflow Rates (Section 6 - Clean Airflow Rate Equation or Appendix C - In-place Modeling Method)  	  
      •  5 Equivalent Air Changes per hour (5 e/ACH) calculated in accordance with Appendix A1
</t>
    </r>
    <r>
      <rPr>
        <sz val="12"/>
        <color theme="1"/>
        <rFont val="Calibri"/>
        <family val="2"/>
        <scheme val="minor"/>
      </rPr>
      <t xml:space="preserve">  • The project has an operational plan for Infection Risk Management Mode (IRMM) that includes the following      	  
      •  The conditions under which the IRMM will be activated.  	  
      •  The engineering controls (e.g., changes in ventilation or air treatment) and non-engineering controls (e.g., changes in occupancy) that will be utilized to achieve the target clean airflow rates.  	  
      •  The operational and maintenance procedures in place to implement target clean airflow rates within 48-hours of the decision to activate IRMM.  	  
      •  An inventory of HVAC system consumables (e.g., filters, adsorption media, UV bulbs) that is updated when significant equipment modifications have been implemented or after replacement consumables have been utilized.  	  
      •  A requirement that there is at least one set of replacement consumables available to install during IRMM.
</t>
    </r>
  </si>
  <si>
    <r>
      <rPr>
        <b/>
        <sz val="11"/>
        <color rgb="FF000000"/>
        <rFont val="Calibri"/>
        <family val="2"/>
      </rPr>
      <t xml:space="preserve">Option 1: Regular Airflow Operation
</t>
    </r>
    <r>
      <rPr>
        <sz val="12"/>
        <color theme="1"/>
        <rFont val="Calibri"/>
        <family val="2"/>
        <scheme val="minor"/>
      </rPr>
      <t xml:space="preserve">The mechanical system provides all regularly occupied spaces with clean airflow rates for infection risk management as set in one of the following guidelines:
</t>
    </r>
    <r>
      <rPr>
        <sz val="12"/>
        <color theme="1"/>
        <rFont val="Calibri"/>
        <family val="2"/>
        <scheme val="minor"/>
      </rPr>
      <t xml:space="preserve">  • ASHRAE 241-2023 Table 5-1 Equivalent Clean Airflow Rates (Section 6 - Clean Airflow Rate Equation or Appendix C - In-place Modeling Method)
</t>
    </r>
    <r>
      <rPr>
        <sz val="12"/>
        <color theme="1"/>
        <rFont val="Calibri"/>
        <family val="2"/>
        <scheme val="minor"/>
      </rPr>
      <t xml:space="preserve">  • 5 Equivalent Air Changes per hour (5 e/ACH) calculated in accordance with Appendix A1
</t>
    </r>
    <r>
      <rPr>
        <b/>
        <sz val="11"/>
        <color rgb="FF000000"/>
        <rFont val="Calibri"/>
        <family val="2"/>
      </rPr>
      <t xml:space="preserve">
OR</t>
    </r>
  </si>
  <si>
    <t>A13.2 β Provide Clean Airflow Rates for Control of Infectious Aerosols</t>
  </si>
  <si>
    <r>
      <rPr>
        <b/>
        <sz val="11"/>
        <color rgb="FF000000"/>
        <rFont val="Calibri"/>
        <family val="2"/>
      </rPr>
      <t xml:space="preserve">Option 2: Cleaning and purification devices
</t>
    </r>
    <r>
      <rPr>
        <sz val="12"/>
        <color theme="1"/>
        <rFont val="Calibri"/>
        <family val="2"/>
        <scheme val="minor"/>
      </rPr>
      <t xml:space="preserve">All regularly occupied spaces with recirculated air are treated with purification/cleaning system(s), either in the HVAC system or as a standalone device, which meet the following requirements:
</t>
    </r>
    <r>
      <rPr>
        <sz val="12"/>
        <color theme="1"/>
        <rFont val="Calibri"/>
        <family val="2"/>
        <scheme val="minor"/>
      </rPr>
      <t xml:space="preserve">  • Use, at a minimum, two of the following air purification/cleaning technologies:      	  
      •  Activated carbon filter.  	  
      •  Media filter with an average removal efficiency of ≥75% for particles 0.3-1 µm in size (e.g., MERV 14; F8; ePM1 75%).  	  
      •  UVGI to treat the moving air OR upper-room UVGI.
</t>
    </r>
    <r>
      <rPr>
        <sz val="12"/>
        <color theme="1"/>
        <rFont val="Calibri"/>
        <family val="2"/>
        <scheme val="minor"/>
      </rPr>
      <t xml:space="preserve">  • Comply with one of the following:      	  
      •  Are validated under UL 2998 Zero Ozone Emissions Validation or Intertek Zero Ozone Verification  	  
      •  Do not use electronic air cleaners.
</t>
    </r>
    <r>
      <rPr>
        <sz val="12"/>
        <color theme="1"/>
        <rFont val="Calibri"/>
        <family val="2"/>
        <scheme val="minor"/>
      </rPr>
      <t xml:space="preserve">  • Are not designed to release ions, reactants, or other molecules into occupiable spaces to disinfect or clean the air
</t>
    </r>
    <r>
      <rPr>
        <sz val="12"/>
        <color theme="1"/>
        <rFont val="Calibri"/>
        <family val="2"/>
        <scheme val="minor"/>
      </rPr>
      <t xml:space="preserve">  • Are sized appropriately to the room volume or area, based on manufacturer specifications.
</t>
    </r>
    <r>
      <rPr>
        <sz val="12"/>
        <color theme="1"/>
        <rFont val="Calibri"/>
        <family val="2"/>
        <scheme val="minor"/>
      </rPr>
      <t xml:space="preserve">  • Are maintained according to the manufacturer’s recommendations. Documentation of maintenance is submitted annually through the WELL digital platform.
</t>
    </r>
  </si>
  <si>
    <r>
      <rPr>
        <b/>
        <sz val="11"/>
        <color rgb="FF000000"/>
        <rFont val="Calibri"/>
        <family val="2"/>
      </rPr>
      <t xml:space="preserve">Option 1: 100% Outdoor air provisions
</t>
    </r>
    <r>
      <rPr>
        <sz val="12"/>
        <color theme="1"/>
        <rFont val="Calibri"/>
        <family val="2"/>
        <scheme val="minor"/>
      </rPr>
      <t xml:space="preserve">The following requirements are met:     
</t>
    </r>
    <r>
      <rPr>
        <sz val="12"/>
        <color theme="1"/>
        <rFont val="Calibri"/>
        <family val="2"/>
        <scheme val="minor"/>
      </rPr>
      <t xml:space="preserve">  • Each regularly occupied space is ventilated with outdoor air that has not recirculated from other rooms within the building.
</t>
    </r>
    <r>
      <rPr>
        <b/>
        <sz val="11"/>
        <color rgb="FF000000"/>
        <rFont val="Calibri"/>
        <family val="2"/>
      </rPr>
      <t xml:space="preserve">
OR</t>
    </r>
  </si>
  <si>
    <r>
      <rPr>
        <b/>
        <sz val="11"/>
        <color rgb="FF000000"/>
        <rFont val="Calibri"/>
        <family val="2"/>
      </rPr>
      <t xml:space="preserve">Option 2: Filter maintenance
</t>
    </r>
    <r>
      <rPr>
        <sz val="12"/>
        <color theme="1"/>
        <rFont val="Calibri"/>
        <family val="2"/>
        <scheme val="minor"/>
      </rPr>
      <t xml:space="preserve">The following requirement is met:
</t>
    </r>
    <r>
      <rPr>
        <sz val="12"/>
        <color theme="1"/>
        <rFont val="Calibri"/>
        <family val="2"/>
        <scheme val="minor"/>
      </rPr>
      <t xml:space="preserve">  • Evidence that the filter has been replaced according to the manufacturer's recommendation is submitted annually through the WELL digital platform.
</t>
    </r>
  </si>
  <si>
    <r>
      <rPr>
        <b/>
        <sz val="11"/>
        <color rgb="FF000000"/>
        <rFont val="Calibri"/>
        <family val="2"/>
      </rPr>
      <t xml:space="preserve">Option 1: Filtration levels
</t>
    </r>
    <r>
      <rPr>
        <sz val="12"/>
        <color theme="1"/>
        <rFont val="Calibri"/>
        <family val="2"/>
        <scheme val="minor"/>
      </rPr>
      <t xml:space="preserve">The following requirement is met:
</t>
    </r>
    <r>
      <rPr>
        <sz val="12"/>
        <color theme="1"/>
        <rFont val="Calibri"/>
        <family val="2"/>
        <scheme val="minor"/>
      </rPr>
      <t xml:space="preserve">  • Media filters are used in the ventilation system to filter outdoor air supplied to the space, in accordance with thresholds specified in the table below      	  		 
  			  Annual Average Outdoor PM2.5Threshold    			  Average Air Filtration Efficiency (particles 0.3-1 μm)    		  		 
  			23 µg/m³ or less  			≥ 35% (e.g., MERV 12 or M6)  		  		 
  			24–39 µg/m³  			≥ 75% (e.g., MERV 14, F8 or ePM1 75%)  		  		 
  			40 µg/m³ or greater  			≥ 95% (e.g., MERV 16, E10 or ePM1 95%)
</t>
    </r>
    <r>
      <rPr>
        <b/>
        <sz val="11"/>
        <color rgb="FF000000"/>
        <rFont val="Calibri"/>
        <family val="2"/>
      </rPr>
      <t xml:space="preserve">
AND</t>
    </r>
  </si>
  <si>
    <t xml:space="preserve">The following requirements are met:
  • Where cooking burners and stove top cooking appliances are present, a range hood meets the following:      	  
      •  Exhaust air is vented directly to the outdoors  	  
      •  Exhaust air outlets are separated from any air intakes by at least 10 ft, unless otherwise specified by local code  	  
      •  The minimum operating exhaust airflow rate is the greater of 100 cfm per linear foot of range hood width or 200 cfm  	  
      •  The range hood device, when in operation, covers at least 75% of the burner area
  • All bathrooms contain one of the following:      	  
      •  Exhaust fan.  	  
      •  Operable window.
</t>
  </si>
  <si>
    <r>
      <rPr>
        <b/>
        <sz val="11"/>
        <color rgb="FF000000"/>
        <rFont val="Calibri"/>
        <family val="2"/>
      </rPr>
      <t xml:space="preserve">Option 1: Control cooking pollution
</t>
    </r>
    <r>
      <rPr>
        <sz val="12"/>
        <color theme="1"/>
        <rFont val="Calibri"/>
        <family val="2"/>
        <scheme val="minor"/>
      </rPr>
      <t xml:space="preserve">The following requirements are met:
</t>
    </r>
    <r>
      <rPr>
        <sz val="12"/>
        <color theme="1"/>
        <rFont val="Calibri"/>
        <family val="2"/>
        <scheme val="minor"/>
      </rPr>
      <t xml:space="preserve">  • Canopy hoods have side or partial panels, when allowable by code
</t>
    </r>
    <r>
      <rPr>
        <sz val="12"/>
        <color theme="1"/>
        <rFont val="Calibri"/>
        <family val="2"/>
        <scheme val="minor"/>
      </rPr>
      <t xml:space="preserve">  • Type II hood overhangs and setbacks comply with ASHRAE 154-2011
</t>
    </r>
    <r>
      <rPr>
        <sz val="12"/>
        <color theme="1"/>
        <rFont val="Calibri"/>
        <family val="2"/>
        <scheme val="minor"/>
      </rPr>
      <t xml:space="preserve">  • The vertical distance between the front lower lip of the hood and the cooking surface is less than or equal to 4 ft
</t>
    </r>
    <r>
      <rPr>
        <sz val="12"/>
        <color theme="1"/>
        <rFont val="Calibri"/>
        <family val="2"/>
        <scheme val="minor"/>
      </rPr>
      <t xml:space="preserve">  •      Replacement air velocity near (or directed at) the hood is less than 75 fpm
</t>
    </r>
    <r>
      <rPr>
        <sz val="12"/>
        <color theme="1"/>
        <rFont val="Calibri"/>
        <family val="2"/>
        <scheme val="minor"/>
      </rPr>
      <t xml:space="preserve">  • Replacement air introduced directly into the exhaust hood cavity does not exceed 10% of the hood exhaust airflow rate
</t>
    </r>
    <r>
      <rPr>
        <sz val="12"/>
        <color theme="1"/>
        <rFont val="Calibri"/>
        <family val="2"/>
        <scheme val="minor"/>
      </rPr>
      <t xml:space="preserve">  • Appliances are grouped under exhaust hoods according to effluent production and associated ventilation requirements, as specified in ASHRAE 154-2011, per hood type (defined by the classifications used in ASHRAE 154-2011 for light, medium, heavy and extra-heavy appliance duty levels)
</t>
    </r>
    <r>
      <rPr>
        <sz val="12"/>
        <color theme="1"/>
        <rFont val="Calibri"/>
        <family val="2"/>
        <scheme val="minor"/>
      </rPr>
      <t xml:space="preserve">  • Appliances have a rear seal between the appliance and the wall, when allowable by code
</t>
    </r>
    <r>
      <rPr>
        <sz val="12"/>
        <color theme="1"/>
        <rFont val="Calibri"/>
        <family val="2"/>
        <scheme val="minor"/>
      </rPr>
      <t xml:space="preserve">  • Appliances located at the end of a cook line requiring exhaust airflow rates greater than 300 cfm/ft have a full side panel or an end wall
</t>
    </r>
    <r>
      <rPr>
        <b/>
        <sz val="11"/>
        <color rgb="FF000000"/>
        <rFont val="Calibri"/>
        <family val="2"/>
      </rPr>
      <t xml:space="preserve">
OR</t>
    </r>
  </si>
  <si>
    <r>
      <rPr>
        <b/>
        <sz val="11"/>
        <color rgb="FF000000"/>
        <rFont val="Calibri"/>
        <family val="2"/>
      </rPr>
      <t xml:space="preserve">Option 3: Engine exhaust reduction
</t>
    </r>
    <r>
      <rPr>
        <sz val="12"/>
        <color theme="1"/>
        <rFont val="Calibri"/>
        <family val="2"/>
        <scheme val="minor"/>
      </rPr>
      <t xml:space="preserve">The following requirement is met:
</t>
    </r>
    <r>
      <rPr>
        <sz val="12"/>
        <color theme="1"/>
        <rFont val="Calibri"/>
        <family val="2"/>
        <scheme val="minor"/>
      </rPr>
      <t xml:space="preserve">  • Vehicle engine idling for more than 30 seconds is prohibited in all pick-up, drop-off and parking areas at the building site controlled by the project. "No idling" signage is present at these locations indicating this rule.
</t>
    </r>
  </si>
  <si>
    <r>
      <rPr>
        <b/>
        <sz val="11"/>
        <color rgb="FF000000"/>
        <rFont val="Calibri"/>
        <family val="2"/>
      </rPr>
      <t xml:space="preserve">Option 2: Low-emission combustion sources
</t>
    </r>
    <r>
      <rPr>
        <sz val="12"/>
        <color theme="1"/>
        <rFont val="Calibri"/>
        <family val="2"/>
        <scheme val="minor"/>
      </rPr>
      <t xml:space="preserve">Equipment used by the project for heating, cooling, water heating, process heating or power generation (including back-up, if used for more than 200 hours per year) meets one or more of the following requirements:
</t>
    </r>
    <r>
      <rPr>
        <sz val="12"/>
        <color theme="1"/>
        <rFont val="Calibri"/>
        <family val="2"/>
        <scheme val="minor"/>
      </rPr>
      <t xml:space="preserve">  • Comply with California’s South Coast Air Quality Management District emission rules for pollution  
</t>
    </r>
    <r>
      <rPr>
        <sz val="12"/>
        <color theme="1"/>
        <rFont val="Calibri"/>
        <family val="2"/>
        <scheme val="minor"/>
      </rPr>
      <t xml:space="preserve">  • Are electric.
</t>
    </r>
    <r>
      <rPr>
        <sz val="12"/>
        <color theme="1"/>
        <rFont val="Calibri"/>
        <family val="2"/>
        <scheme val="minor"/>
      </rPr>
      <t xml:space="preserve">  • Are supplied by district heating or cooling.
</t>
    </r>
    <r>
      <rPr>
        <b/>
        <sz val="11"/>
        <color rgb="FF000000"/>
        <rFont val="Calibri"/>
        <family val="2"/>
      </rPr>
      <t xml:space="preserve">
AND</t>
    </r>
  </si>
  <si>
    <t xml:space="preserve">For projects undergoing design and construction, the following requirements are met:
  • The project uses a façade engineer that is responsible for defining the building envelope performance metrics (including materials, components, assemblies and systems) at the concept design stage. 
  • The building envelope performance requirements are included in the Basis of Design document and reflect the Owner's Project Requirements. 
  • The commissioning process includes envelope commissioning for air infiltration and leakage, which is reflected in the specification and commissioning plan. 
  • The envelope commissioning process is executed, as outlined in the commissioning plan. 
  • The envelope commissioning plan is included in the project Operation &amp; Maintenance (O&amp;M) Manual.
</t>
  </si>
  <si>
    <t xml:space="preserve">The following requirement is met:
  • All facilities adjacent to an outdoor sports field have an area (e.g., staging area, mudroom, drying room) that separates the playing field from other internal areas to capture moisture and debris.
</t>
  </si>
  <si>
    <t>Outdoor Sport Areas</t>
  </si>
  <si>
    <r>
      <rPr>
        <b/>
        <sz val="11"/>
        <color rgb="FF000000"/>
        <rFont val="Calibri"/>
        <family val="2"/>
      </rPr>
      <t xml:space="preserve">Option 1: Building entry design
</t>
    </r>
    <r>
      <rPr>
        <sz val="12"/>
        <color theme="1"/>
        <rFont val="Calibri"/>
        <family val="2"/>
        <scheme val="minor"/>
      </rPr>
      <t xml:space="preserve">For any functional building entrance (not including doors to balconies or terraces), the following design features are present:
</t>
    </r>
    <r>
      <rPr>
        <sz val="12"/>
        <color theme="1"/>
        <rFont val="Calibri"/>
        <family val="2"/>
        <scheme val="minor"/>
      </rPr>
      <t xml:space="preserve">  • At least one of the following strategies are in place at entryways that span, at minimum, the width of the entrance and 10 ft long in the primary direction of travel (sum of indoor and outdoor length)      	  
      •  Grilles.  	  
      •  Grates or slots.  	  
      •  Rollout mats.  	  
      •  Removable carpet tiles.  	  
      •  Any other product designed to remove dirt from shoes at the entrance.
</t>
    </r>
    <r>
      <rPr>
        <sz val="12"/>
        <color theme="1"/>
        <rFont val="Calibri"/>
        <family val="2"/>
        <scheme val="minor"/>
      </rPr>
      <t xml:space="preserve">  • At least one of the following strategies are in place to slow the movement of air from outdoors to indoors:      	  
      •  Building entry vestibule with two typically closed doorways.  	  
      •  Revolving entrance doors.  	  
      •  Buildings with an entrance that is outside of the project boundary, or buildings with an entrance lobby that is not regularly occupied, must have at least three typically shut doors that separate the outdoors from all regularly occupied spaces within the project boundary.  	  
      •  Air curtains installed and commissioned in accordance with ASHRAE Standard 90.1-2019.
</t>
    </r>
    <r>
      <rPr>
        <b/>
        <sz val="11"/>
        <color rgb="FF000000"/>
        <rFont val="Calibri"/>
        <family val="2"/>
      </rPr>
      <t xml:space="preserve">
AND</t>
    </r>
  </si>
  <si>
    <t xml:space="preserve">The air quality data measured in Part 1 of this feature is made available to occupants as follows:
  •  Data are presented through one of the following:      	  
      •  Display screens prominently positioned at a height of 3.6–5.6 ft with at least one display per 5400 ft² of regularly occupied space.   	  
      •  Hosted on a website or phone application accessible to occupants. Signs are present indicating where the data may be accessed at a density of at least one sign per 5400 ft² of regularly occupied space.
  • Data presented include one of the following:      	  
      •  Concentrations of the parameters measured.  	  
      •  Qualitative results of air quality (e.g., colored-coded levels). 
  • Data are updated at least once every 15 minutes.
</t>
  </si>
  <si>
    <r>
      <rPr>
        <b/>
        <sz val="11"/>
        <color rgb="FF000000"/>
        <rFont val="Calibri"/>
        <family val="2"/>
      </rPr>
      <t xml:space="preserve">Option 1: Sensor requirements
</t>
    </r>
    <r>
      <rPr>
        <sz val="12"/>
        <color theme="1"/>
        <rFont val="Calibri"/>
        <family val="2"/>
        <scheme val="minor"/>
      </rPr>
      <t xml:space="preserve">The project deploys monitors with sensors that measure at least three of the following parameters in occupiable spaces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</si>
  <si>
    <r>
      <rPr>
        <b/>
        <sz val="11"/>
        <color rgb="FF000000"/>
        <rFont val="Calibri"/>
        <family val="2"/>
      </rPr>
      <t xml:space="preserve">Option 1: Sensor requirements
</t>
    </r>
    <r>
      <rPr>
        <sz val="12"/>
        <color theme="1"/>
        <rFont val="Calibri"/>
        <family val="2"/>
        <scheme val="minor"/>
      </rPr>
      <t xml:space="preserve">The project deploys monitors with sensors that measure at least three of the following parameters in occupiable spaces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r>
      <rPr>
        <b/>
        <sz val="11"/>
        <color rgb="FF000000"/>
        <rFont val="Calibri"/>
        <family val="2"/>
      </rPr>
      <t xml:space="preserve">
AND</t>
    </r>
  </si>
  <si>
    <r>
      <rPr>
        <b/>
        <sz val="11"/>
        <color rgb="FF000000"/>
        <rFont val="Calibri"/>
        <family val="2"/>
      </rPr>
      <t xml:space="preserve">Option 2: Window operation
</t>
    </r>
    <r>
      <rPr>
        <sz val="12"/>
        <color theme="1"/>
        <rFont val="Calibri"/>
        <family val="2"/>
        <scheme val="minor"/>
      </rPr>
      <t xml:space="preserve">Indicator lights and/or digital displays at windows (at least one per room with windows) cue occupants when conditions outside are suitable for opening windows:
</t>
    </r>
    <r>
      <rPr>
        <sz val="12"/>
        <color theme="1"/>
        <rFont val="Calibri"/>
        <family val="2"/>
        <scheme val="minor"/>
      </rPr>
      <t xml:space="preserve">  • PM2.5: 15 µg/m³ or lower.
</t>
    </r>
    <r>
      <rPr>
        <sz val="12"/>
        <color theme="1"/>
        <rFont val="Calibri"/>
        <family val="2"/>
        <scheme val="minor"/>
      </rPr>
      <t xml:space="preserve">  • Dry-bulb temperature: within 15 °F of indoor air temperature setpoint.
</t>
    </r>
    <r>
      <rPr>
        <sz val="12"/>
        <color theme="1"/>
        <rFont val="Calibri"/>
        <family val="2"/>
        <scheme val="minor"/>
      </rPr>
      <t xml:space="preserve">  • Relative Humidity: 65% or lower.
</t>
    </r>
  </si>
  <si>
    <r>
      <rPr>
        <b/>
        <sz val="11"/>
        <color rgb="FF000000"/>
        <rFont val="Calibri"/>
        <family val="2"/>
      </rPr>
      <t xml:space="preserve">Option 1: Outdoor air measurement
</t>
    </r>
    <r>
      <rPr>
        <sz val="12"/>
        <color theme="1"/>
        <rFont val="Calibri"/>
        <family val="2"/>
        <scheme val="minor"/>
      </rPr>
      <t xml:space="preserve">The following requirement is met:
</t>
    </r>
    <r>
      <rPr>
        <sz val="12"/>
        <color theme="1"/>
        <rFont val="Calibri"/>
        <family val="2"/>
        <scheme val="minor"/>
      </rPr>
      <t xml:space="preserve">  •  Outdoor levels of PM2.5, temperature and humidity are monitored at intervals of at least once per hour, based on a data-gathering station located within 2.5 mi of the building. This monitoring system may be operated by the project or by another entity (e.g., a government). 
</t>
    </r>
    <r>
      <rPr>
        <b/>
        <sz val="11"/>
        <color rgb="FF000000"/>
        <rFont val="Calibri"/>
        <family val="2"/>
      </rPr>
      <t xml:space="preserve">
AND</t>
    </r>
  </si>
  <si>
    <t>Note: The World Health Organization’s Global Urban Ambient Air Pollution Database may be consulted to view outdoor air quality levels, available at https://www.who.int/data/gho/data/themes/air-pollution/who-air-quality-database</t>
  </si>
  <si>
    <t xml:space="preserve">Project meets one of the below:
  • At least 75% of the regularly occupied spaces have operable windows that provide access to outdoor air.
  • For each floor, the openable window area is at least 4% the area of the indoor occupiable space.
</t>
  </si>
  <si>
    <r>
      <rPr>
        <b/>
        <sz val="11"/>
        <color rgb="FF000000"/>
        <rFont val="Calibri"/>
        <family val="2"/>
      </rPr>
      <t xml:space="preserve">Option 2: Personalized ventilation system
</t>
    </r>
    <r>
      <rPr>
        <sz val="12"/>
        <color theme="1"/>
        <rFont val="Calibri"/>
        <family val="2"/>
        <scheme val="minor"/>
      </rPr>
      <t xml:space="preserve">At least 50% of workstations incorporate personalized ventilation systems that meet the following requirements:
</t>
    </r>
    <r>
      <rPr>
        <sz val="12"/>
        <color theme="1"/>
        <rFont val="Calibri"/>
        <family val="2"/>
        <scheme val="minor"/>
      </rPr>
      <t xml:space="preserve">  • One of the following strategies is implemented to efficiently deliver air to occupants:      	  
      •  Outdoor air is supplied in the breathing zone through vents incorporated into or mounted on furniture, and the return air diffusers within the space are located at least 9 ft above the floor  	  
      •  The system's zone air distribution effectiveness (E_z) is at least 1.20
</t>
    </r>
    <r>
      <rPr>
        <sz val="12"/>
        <color theme="1"/>
        <rFont val="Calibri"/>
        <family val="2"/>
        <scheme val="minor"/>
      </rPr>
      <t xml:space="preserve">  • One of the following strategies is implemented to support thermal comfort:      	  
      •  Outdoor air is supplied with an air speed of no greater than 50 fpm at the occupant's head  	  
      •  The air speed from each outdoor air supply vent is individually controllable by occupants through a controller within the space, a mobile application or website.
</t>
    </r>
  </si>
  <si>
    <t>Note: This Option is worth 2 points.    Refer to the Performance Verification Guidebook for information on sensor/testing requirements, required testing duration and compliance calculations.</t>
  </si>
  <si>
    <r>
      <rPr>
        <b/>
        <sz val="11"/>
        <color rgb="FF000000"/>
        <rFont val="Calibri"/>
        <family val="2"/>
      </rPr>
      <t xml:space="preserve">Option 3: Enhanced natural ventilation
</t>
    </r>
    <r>
      <rPr>
        <sz val="12"/>
        <color theme="1"/>
        <rFont val="Calibri"/>
        <family val="2"/>
        <scheme val="minor"/>
      </rPr>
      <t xml:space="preserve">For naturally ventilated buildings, the following requirement is met:
</t>
    </r>
    <r>
      <rPr>
        <sz val="12"/>
        <color theme="1"/>
        <rFont val="Calibri"/>
        <family val="2"/>
        <scheme val="minor"/>
      </rPr>
      <t xml:space="preserve">  • Implement an engineered natural ventilation system that is sufficient to keep CO2 levels in the breathing zone of all regularly occupied spaces below the specified thresholds at the maximum intended occupancies:      	  		 
  			 	Tier  			 	Threshold  			 	   			 	Threshold  			 	Points  		  		 
  			 	1  			 	900 ppm  			 	OR  			 	500 ppm above outdoor levels  			 	  			 1  			  		  		 
  			 	2  			 	750 ppm  			 	OR  			 	350 ppm above outdoor levels  			 	  			 2
</t>
    </r>
    <r>
      <rPr>
        <b/>
        <sz val="11"/>
        <color rgb="FF000000"/>
        <rFont val="Calibri"/>
        <family val="2"/>
      </rPr>
      <t xml:space="preserve">
OR</t>
    </r>
  </si>
  <si>
    <r>
      <rPr>
        <b/>
        <sz val="11"/>
        <color rgb="FF000000"/>
        <rFont val="Calibri"/>
        <family val="2"/>
      </rPr>
      <t xml:space="preserve">Option 2: Demand control ventilation
</t>
    </r>
    <r>
      <rPr>
        <sz val="12"/>
        <color theme="1"/>
        <rFont val="Calibri"/>
        <family val="2"/>
        <scheme val="minor"/>
      </rPr>
      <t xml:space="preserve">For mechanically ventilated buildlings, the following requirements are met in at least 90% of regularly occupied spaces:
</t>
    </r>
    <r>
      <rPr>
        <sz val="12"/>
        <color theme="1"/>
        <rFont val="Calibri"/>
        <family val="2"/>
        <scheme val="minor"/>
      </rPr>
      <t xml:space="preserve">  • A demand-controlled ventilation (DCV) system regulates the outdoor air ventilation rate to keep CO2 levels less than the thresholds specified in the table below, at the maximum intended occupancy:       	  		 
  			 	Tier  			 	Threshold  			 	   			 	Threshold  			 	Points  		  		 
  			 	1  			 	900 ppm  			 	OR  			 	500 ppm above outdoor levels  			 	  			     			 1  			  		  		 
  			 	2  			 	750 ppm  			 	OR  			 	350 ppm above outdoor levels  			 	  			 2
</t>
    </r>
    <r>
      <rPr>
        <sz val="12"/>
        <color theme="1"/>
        <rFont val="Calibri"/>
        <family val="2"/>
        <scheme val="minor"/>
      </rPr>
      <t xml:space="preserve">  • Carbon dioxide is measured at the return air diffusers or in the breathing zone at least 3.3 ft away from doors, windows, air supply diffusers or occupants. At least one sensor is used for each occupancy zone (or per air handling unit, if a single zone is served by multiple air handling units). If the occupancy density/pattern/usage is substantially different in two adjacent areas, each area must be considered a separate zone.
</t>
    </r>
    <r>
      <rPr>
        <b/>
        <sz val="11"/>
        <color rgb="FF000000"/>
        <rFont val="Calibri"/>
        <family val="2"/>
      </rPr>
      <t xml:space="preserve">
OR</t>
    </r>
  </si>
  <si>
    <t xml:space="preserve">The following thresholds are met:
  • Carbon monoxide: 7 mg/m³ [6 ppm] or lower
  • Nitrogen dioxide: 40 µg/m³ [21 ppb] or lower
</t>
  </si>
  <si>
    <t xml:space="preserve">The following thresholds are met in occupiable spaces:
  •      Acetaldehyde: 140 µg/m³ or lower
  • One of the following:      	  
      •  Acrylonitrile: 5 µg/m³ or lower  	  
      •  Caprolactam: 2.2 µg/m³ or lower
  • Benzene: 3 µg/m³ or lower
  • Formaldehyde: 9 µg/m³ or lower
  • Naphthalene: 9 µg/m³ or lower
  • Toluene: 300 µg/m³ or lower
</t>
  </si>
  <si>
    <t xml:space="preserve">The following requirement is met:
  • Projects comply with the thresholds specified in the table below:      	  		 
  			 	Tier  			 	Particulate Matter Thresholds  			 	Points  		  		 
  			 	1  			 	  			PM2.5: 12 µg/m³ or lower    			PM10: 30 µg/m³ or lower  			  			 	1  		  		 
  			 	2  			 	  			PM2.5: 10 µg/m³ or lower    			PM10: 20 µg/m³ or lower  			  			 	2
</t>
  </si>
  <si>
    <r>
      <rPr>
        <b/>
        <sz val="11"/>
        <color rgb="FF000000"/>
        <rFont val="Calibri"/>
        <family val="2"/>
      </rPr>
      <t xml:space="preserve">Option 1: Manage construction pollution
</t>
    </r>
    <r>
      <rPr>
        <sz val="12"/>
        <color theme="1"/>
        <rFont val="Calibri"/>
        <family val="2"/>
        <scheme val="minor"/>
      </rPr>
      <t xml:space="preserve">For construction occurring after enrollment or the start of subscription, the following requirements are met:
</t>
    </r>
    <r>
      <rPr>
        <sz val="12"/>
        <color theme="1"/>
        <rFont val="Calibri"/>
        <family val="2"/>
        <scheme val="minor"/>
      </rPr>
      <t xml:space="preserve">  • Ducts are maintained per one of the below:      	  
      •  Ducts are sealed and protected from possible contamination during construction  	  
      •  Ducts are cleaned prior to installing registers, grills and diffusers.
</t>
    </r>
    <r>
      <rPr>
        <sz val="12"/>
        <color theme="1"/>
        <rFont val="Calibri"/>
        <family val="2"/>
        <scheme val="minor"/>
      </rPr>
      <t xml:space="preserve">  • If permanently installed ventilation system is operating during construction, filters must meet the following:       	  
      •  Media filters with an average removal efficiency of ≥ 70% for particles 3-10 µm in size (e.g., MERV 8, M5 or ePM10 70%) are used to filter return air  	  
      •  All filters are replaced prior to occupancy
</t>
    </r>
    <r>
      <rPr>
        <sz val="12"/>
        <color theme="1"/>
        <rFont val="Calibri"/>
        <family val="2"/>
        <scheme val="minor"/>
      </rPr>
      <t xml:space="preserve">  •  The project implements the following moisture and dust management procedures:      	  
      •  Carpets, acoustical ceiling panels, fabric wall coverings, insulation, upholstery and furnishings and other absorptive materials are stored separately in a designated area protected from moisture damage  	  
      •  All active areas of work are isolated from other spaces by sealed doorways or windows or through the use of temporary barriers  	  
      •  Walk-off mats are used at entryways to reduce the transfer of dirt and pollutants  	  
      •  Saws and similar tools use dust guards or collectors to capture generated dust
</t>
    </r>
    <r>
      <rPr>
        <b/>
        <sz val="11"/>
        <color rgb="FF000000"/>
        <rFont val="Calibri"/>
        <family val="2"/>
      </rPr>
      <t xml:space="preserve">
OR</t>
    </r>
  </si>
  <si>
    <r>
      <rPr>
        <b/>
        <sz val="11"/>
        <color rgb="FF000000"/>
        <rFont val="Calibri"/>
        <family val="2"/>
      </rPr>
      <t xml:space="preserve">Option 3: Naturally ventilated spaces in areas with elevated particulate matter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35 μg/m³  	  
      •  PM10 less than 70 μg/m³
</t>
    </r>
    <r>
      <rPr>
        <b/>
        <sz val="11"/>
        <color rgb="FF000000"/>
        <rFont val="Calibri"/>
        <family val="2"/>
      </rPr>
      <t xml:space="preserve">
OR</t>
    </r>
  </si>
  <si>
    <r>
      <rPr>
        <b/>
        <sz val="11"/>
        <color rgb="FF000000"/>
        <rFont val="Calibri"/>
        <family val="2"/>
      </rPr>
      <t xml:space="preserve">Option 2: Naturally ventilated spaces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15 μg/m³  	  
      •  PM10 less than 30 μg/m³       
</t>
    </r>
    <r>
      <rPr>
        <b/>
        <sz val="11"/>
        <color rgb="FF000000"/>
        <rFont val="Calibri"/>
        <family val="2"/>
      </rPr>
      <t xml:space="preserve">
OR</t>
    </r>
  </si>
  <si>
    <r>
      <rPr>
        <b/>
        <sz val="11"/>
        <color rgb="FF000000"/>
        <rFont val="Calibri"/>
        <family val="2"/>
      </rPr>
      <t xml:space="preserve">Option 1: Mechanically ventilated spaces
</t>
    </r>
    <r>
      <rPr>
        <sz val="12"/>
        <color theme="1"/>
        <rFont val="Calibri"/>
        <family val="2"/>
        <scheme val="minor"/>
      </rPr>
      <t xml:space="preserve">For mechanically ventilated buildings, one of the following requirements is met:
</t>
    </r>
    <r>
      <rPr>
        <sz val="12"/>
        <color theme="1"/>
        <rFont val="Calibri"/>
        <family val="2"/>
        <scheme val="minor"/>
      </rPr>
      <t xml:space="preserve">  • Newly installed ventilation systems are designed to meet the supply and exhaust rates set in one or more of the following ventilation guidelines, which must describe ventilation rates for at least 90% of the project area. The ventilation system is scheduled to be tested and balanced after project occupancy:      	  
      •  ASHRAE 62.1-2010 or any more recent versions (Ventilation Rate Procedure or IAQ Procedure)  	  
      •  ASHRAE 62.2-2016  	  
      •  EN 16798-1  	  
      •  AS 1668.2-2012 or any more recent version  	  
      •  CIBSE Guide A: Environmental Design, version 2007 or any more recent version
</t>
    </r>
    <r>
      <rPr>
        <sz val="12"/>
        <color theme="1"/>
        <rFont val="Calibri"/>
        <family val="2"/>
        <scheme val="minor"/>
      </rPr>
      <t xml:space="preserve">  •      Existing ventilation systems have been tested and balanced to meet supply and exhaust rates set in one or more ventilation guidelines listed above within the last five years. 
</t>
    </r>
    <r>
      <rPr>
        <b/>
        <sz val="11"/>
        <color rgb="FF000000"/>
        <rFont val="Calibri"/>
        <family val="2"/>
      </rPr>
      <t xml:space="preserve">
OR</t>
    </r>
  </si>
  <si>
    <r>
      <rPr>
        <b/>
        <sz val="11"/>
        <color rgb="FF000000"/>
        <rFont val="Calibri"/>
        <family val="2"/>
      </rPr>
      <t xml:space="preserve">Option 2: No applicable outdoor spaces
</t>
    </r>
    <r>
      <rPr>
        <sz val="12"/>
        <color theme="1"/>
        <rFont val="Calibri"/>
        <family val="2"/>
        <scheme val="minor"/>
      </rPr>
      <t xml:space="preserve">The following are not present within the project boundary:
</t>
    </r>
    <r>
      <rPr>
        <sz val="12"/>
        <color theme="1"/>
        <rFont val="Calibri"/>
        <family val="2"/>
        <scheme val="minor"/>
      </rPr>
      <t xml:space="preserve">  • Any occupiable outdoor areas (e.g., decks, patios, balconies, rooftops, walkways)
</t>
    </r>
    <r>
      <rPr>
        <sz val="12"/>
        <color theme="1"/>
        <rFont val="Calibri"/>
        <family val="2"/>
        <scheme val="minor"/>
      </rPr>
      <t xml:space="preserve">  • Functional building entrances.
</t>
    </r>
  </si>
  <si>
    <r>
      <rPr>
        <b/>
        <sz val="11"/>
        <color rgb="FF000000"/>
        <rFont val="Calibri"/>
        <family val="2"/>
      </rPr>
      <t xml:space="preserve">Option 1: No smoking signage
</t>
    </r>
    <r>
      <rPr>
        <sz val="12"/>
        <color theme="1"/>
        <rFont val="Calibri"/>
        <family val="2"/>
        <scheme val="minor"/>
      </rPr>
      <t xml:space="preserve">The following requirements are met:
</t>
    </r>
    <r>
      <rPr>
        <sz val="12"/>
        <color theme="1"/>
        <rFont val="Calibri"/>
        <family val="2"/>
        <scheme val="minor"/>
      </rPr>
      <t xml:space="preserve">  •      Clear and visible permanent signage prohibiting smoking and vaping is located within 3 m of all functional building entrances, operable windows and building air intakes that open to any occupiable outdoor area.
</t>
    </r>
    <r>
      <rPr>
        <sz val="12"/>
        <color theme="1"/>
        <rFont val="Calibri"/>
        <family val="2"/>
        <scheme val="minor"/>
      </rPr>
      <t xml:space="preserve">  • Clear and visible permanent signage describing the hazards of smoking is located in all outdoor areas designated for smoking and vaping.
</t>
    </r>
    <r>
      <rPr>
        <b/>
        <sz val="11"/>
        <color rgb="FF000000"/>
        <rFont val="Calibri"/>
        <family val="2"/>
      </rPr>
      <t xml:space="preserve">
OR</t>
    </r>
  </si>
  <si>
    <t>Note: Projects are not required to follow the device requirements or test methods described in the Performance Verification Guidebook. </t>
  </si>
  <si>
    <r>
      <rPr>
        <b/>
        <sz val="11"/>
        <color rgb="FF000000"/>
        <rFont val="Calibri"/>
        <family val="2"/>
      </rPr>
      <t xml:space="preserve">Option 1: Radon testing
</t>
    </r>
    <r>
      <rPr>
        <sz val="12"/>
        <color theme="1"/>
        <rFont val="Calibri"/>
        <family val="2"/>
        <scheme val="minor"/>
      </rPr>
      <t xml:space="preserve">The following threshold is met on the lowest regularly occupiable floor:
</t>
    </r>
    <r>
      <rPr>
        <sz val="12"/>
        <color theme="1"/>
        <rFont val="Calibri"/>
        <family val="2"/>
        <scheme val="minor"/>
      </rPr>
      <t xml:space="preserve">  • Radon: 0.15 Bq/L [4 pCi/L] or lower, as tested by a professional demonstrated not to have a conflict of interest with the WELL project. One test is conducted per 25,000 ft² of regularly occupied space.
</t>
    </r>
    <r>
      <rPr>
        <b/>
        <sz val="11"/>
        <color rgb="FF000000"/>
        <rFont val="Calibri"/>
        <family val="2"/>
      </rPr>
      <t xml:space="preserve">
OR</t>
    </r>
  </si>
  <si>
    <t xml:space="preserve">The following thresholds are met:
  • Carbon monoxide: 34 mg/m³ [30 ppm] or lower
  •      Ozone: 100 µg/m³ [51 ppb] or lower   
</t>
  </si>
  <si>
    <t xml:space="preserve">The following thresholds are met in occupiable spaces:
  • Carbon monoxide: 10 mg/m³ [9 ppm] or lower
  • Ozone: 100 µg/m³ [51 ppb] or lower  
</t>
  </si>
  <si>
    <r>
      <rPr>
        <b/>
        <sz val="11"/>
        <color rgb="FF000000"/>
        <rFont val="Calibri"/>
        <family val="2"/>
      </rPr>
      <t xml:space="preserve">Option 2: TVOC continuous monitoring
</t>
    </r>
    <r>
      <rPr>
        <sz val="12"/>
        <color theme="1"/>
        <rFont val="Calibri"/>
        <family val="2"/>
        <scheme val="minor"/>
      </rPr>
      <t xml:space="preserve">The following threshold is met in occupiable spaces:
</t>
    </r>
    <r>
      <rPr>
        <sz val="12"/>
        <color theme="1"/>
        <rFont val="Calibri"/>
        <family val="2"/>
        <scheme val="minor"/>
      </rPr>
      <t xml:space="preserve">  • Total VOC: 500 µg/m&lt;sup&gt;3 &lt;/sup&gt;or lower.
</t>
    </r>
  </si>
  <si>
    <r>
      <rPr>
        <b/>
        <sz val="11"/>
        <color rgb="FF000000"/>
        <rFont val="Calibri"/>
        <family val="2"/>
      </rPr>
      <t xml:space="preserve">Option 2: Dynamic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equal to 30% of the 24- or 48-hour average of outdoor levels on the day(s) of performance testing.
</t>
    </r>
    <r>
      <rPr>
        <sz val="12"/>
        <color theme="1"/>
        <rFont val="Calibri"/>
        <family val="2"/>
        <scheme val="minor"/>
      </rPr>
      <t xml:space="preserve">  • PM10 equal to 30% of the 24- or 48-hour average of outdoor levels on the day(s) of performance testing.
</t>
    </r>
  </si>
  <si>
    <r>
      <rPr>
        <b/>
        <sz val="11"/>
        <color rgb="FF000000"/>
        <rFont val="Calibri"/>
        <family val="2"/>
      </rPr>
      <t xml:space="preserve">Option 1: Acceptable thresholds
</t>
    </r>
    <r>
      <rPr>
        <sz val="12"/>
        <color theme="1"/>
        <rFont val="Calibri"/>
        <family val="2"/>
        <scheme val="minor"/>
      </rPr>
      <t xml:space="preserve">The following threshold is met:
</t>
    </r>
    <r>
      <rPr>
        <sz val="12"/>
        <color theme="1"/>
        <rFont val="Calibri"/>
        <family val="2"/>
        <scheme val="minor"/>
      </rPr>
      <t xml:space="preserve">  • PM2.5: 35 µg/m³ or lower
</t>
    </r>
    <r>
      <rPr>
        <b/>
        <sz val="11"/>
        <color rgb="FF000000"/>
        <rFont val="Calibri"/>
        <family val="2"/>
      </rPr>
      <t xml:space="preserve">
OR</t>
    </r>
  </si>
  <si>
    <r>
      <rPr>
        <b/>
        <sz val="11"/>
        <color rgb="FF000000"/>
        <rFont val="Calibri"/>
        <family val="2"/>
      </rPr>
      <t xml:space="preserve">Option 3: Dynamic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less than or equal to 30% of the 24- or 48-hour average of outdoor levels on the day(s) of performance testing.
</t>
    </r>
    <r>
      <rPr>
        <sz val="12"/>
        <color theme="1"/>
        <rFont val="Calibri"/>
        <family val="2"/>
        <scheme val="minor"/>
      </rPr>
      <t xml:space="preserve">  • PM10 less than or equal to 30% of the 24- or 48-hour average of outdoor levels on the day(s) of performance testing.
</t>
    </r>
  </si>
  <si>
    <r>
      <rPr>
        <b/>
        <sz val="11"/>
        <color rgb="FF000000"/>
        <rFont val="Calibri"/>
        <family val="2"/>
      </rPr>
      <t xml:space="preserve">Option 2: Modified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25 µg/m³ or lower
</t>
    </r>
    <r>
      <rPr>
        <sz val="12"/>
        <color theme="1"/>
        <rFont val="Calibri"/>
        <family val="2"/>
        <scheme val="minor"/>
      </rPr>
      <t xml:space="preserve">  • PM10: 50 µg/m³ or lower
</t>
    </r>
    <r>
      <rPr>
        <b/>
        <sz val="11"/>
        <color rgb="FF000000"/>
        <rFont val="Calibri"/>
        <family val="2"/>
      </rPr>
      <t xml:space="preserve">
OR</t>
    </r>
  </si>
  <si>
    <r>
      <rPr>
        <b/>
        <sz val="11"/>
        <color rgb="FF000000"/>
        <rFont val="Calibri"/>
        <family val="2"/>
      </rPr>
      <t xml:space="preserve">Option 1: Acceptable thresholds
</t>
    </r>
    <r>
      <rPr>
        <sz val="12"/>
        <color theme="1"/>
        <rFont val="Calibri"/>
        <family val="2"/>
        <scheme val="minor"/>
      </rPr>
      <t xml:space="preserve">The following thresholds are met in occupiable spaces:
</t>
    </r>
    <r>
      <rPr>
        <sz val="12"/>
        <color theme="1"/>
        <rFont val="Calibri"/>
        <family val="2"/>
        <scheme val="minor"/>
      </rPr>
      <t xml:space="preserve">  •  PM2.5: 15 µg/m³ or lower
</t>
    </r>
    <r>
      <rPr>
        <sz val="12"/>
        <color theme="1"/>
        <rFont val="Calibri"/>
        <family val="2"/>
        <scheme val="minor"/>
      </rPr>
      <t xml:space="preserve">  •       PM10: 50 µg/m³ or lower
</t>
    </r>
    <r>
      <rPr>
        <b/>
        <sz val="11"/>
        <color rgb="FF000000"/>
        <rFont val="Calibri"/>
        <family val="2"/>
      </rPr>
      <t xml:space="preserve">
OR</t>
    </r>
  </si>
  <si>
    <t>A13.2</t>
  </si>
  <si>
    <t>β Provide Clean Airflow Rates for Control of Infectious Aerosols</t>
  </si>
  <si>
    <t>X13ß.1</t>
  </si>
  <si>
    <t>X13ß</t>
  </si>
  <si>
    <t>Select Products From Manufacturers that Provide Living Wages</t>
  </si>
  <si>
    <t>X13ß.2</t>
  </si>
  <si>
    <t>Select Products With Certified Raw Materials</t>
  </si>
  <si>
    <t>X13ß.3</t>
  </si>
  <si>
    <t>Select Manufacturers with Transparency in Supply Chain Practices</t>
  </si>
  <si>
    <t>C13.2</t>
  </si>
  <si>
    <t>C13.3</t>
  </si>
  <si>
    <t>C21.1</t>
  </si>
  <si>
    <t>C21</t>
  </si>
  <si>
    <t>Plan for Neuro-inclusion</t>
  </si>
  <si>
    <t>C21.2</t>
  </si>
  <si>
    <t>Create Spaces for Neuro-inclusion</t>
  </si>
  <si>
    <t>C21.3</t>
  </si>
  <si>
    <t>Educate for Neuro-inclusion</t>
  </si>
  <si>
    <t>I01.10</t>
  </si>
  <si>
    <t xml:space="preserve">The project or organization develops and implements a comprehensive historical acknowledgment program that meets the following requirements:
  • Review land deeds, historical records, census data or other credible sources (e.g., articles, websites, surveys) to identify a community that has historically suffered as a result of colonization, displacement and relocation.
  • Conduct an assessment to determine if any of the organization’s current practices or policies are harmful to the community receiving acknowledgment, including, at a minimum, the following:       	  
      •  Discriminatory and harmful labor practices and the implicit biases, policies and structures that lead to them, including those impacting consultants and subcontractors (e.g., collaborative partnerships that may cause representational damage, poor working conditions, participation in modern slavery and privatized prison labor, salary inequity, discriminatory hiring practices and/or lack of representation in leadership).  	  
      •  Occupancy on sacred land (e.g., burial sites, spiritual sites), land protected treaty or agreement (e.g., hunting and gathering rights), or seized land (e.g., by use of eminent domain).  	  
      •  Practices that negatively impact all life and the environment, especially those in closest proximity to the project site (e.g., pollution, deforestation, poor waste management practices).
  • Create a program for historical acknowledgement that:      	  
      •  Is informed by members and leaders of the community and/or Tribal Nation, as identified through one or more meetings with community representatives.   	  
      •  Acknowledges the beliefs and practices of the community and/or Tribal Nation.  	  
      •  Promotes engagement including reconciliation and/or reparations (as applicable) between the organization and the community and/or Tribal Nation.   	  
      •  Identifies a minimum three-year plan of action for how the organization will develop a meaningful relationship with the community and/or Tribal Nation that will benefit the community (e.g., employment incubator, mental health support, funding agreement, education opportunities, returning land or property).  	  
      •  Includes a signed document acknowledging the partnership demonstrating the program was co-created between the organization and the community and/or Tribal Nation.   	 
  • Develop a communication plan in a physical or electronic format that provides:      	  
      •  Education for employees and the general public about the community and/or Tribal Nation’s historical contribution to society.   	  
      •  Background on the historical acknowledgement program and its development, as well as opportunities for employees to engage with the plan of action.  	 
  • Express historical context publicly through at least one of the following methods:      	  
      •  Mission statement  	  
      •  Monument  	  
      •  Proclamation  	  
      •  Educational display  	  
      •  Plaque  	  
      •  Website  	  
      •  Restoration of Indigenous names of landmarks  	  
      •  Other expressions of historical acknowledgement 
</t>
  </si>
  <si>
    <r>
      <rPr>
        <b/>
        <sz val="11"/>
        <color rgb="FF000000"/>
        <rFont val="Calibri"/>
        <family val="2"/>
      </rPr>
      <t xml:space="preserve">Option 2: Mentorship program
</t>
    </r>
    <r>
      <rPr>
        <sz val="12"/>
        <color theme="1"/>
        <rFont val="Calibri"/>
        <family val="2"/>
        <scheme val="minor"/>
      </rPr>
      <t xml:space="preserve">The project or organization provides a mentorship or sponsorship program that meets the following requirements:
</t>
    </r>
    <r>
      <rPr>
        <sz val="12"/>
        <color theme="1"/>
        <rFont val="Calibri"/>
        <family val="2"/>
        <scheme val="minor"/>
      </rPr>
      <t xml:space="preserve">  • A process for matching mentor to mentee and/or sponsor to protégé (e.g., interest form).
</t>
    </r>
    <r>
      <rPr>
        <sz val="12"/>
        <color theme="1"/>
        <rFont val="Calibri"/>
        <family val="2"/>
        <scheme val="minor"/>
      </rPr>
      <t xml:space="preserve">  • A plan development process co-created between mentor and mentee or sponsor and protégé to identify the needs, goals and objectives. The plan should be customized and focus on individual strengths, personality, skills and workstyles. 
</t>
    </r>
    <r>
      <rPr>
        <sz val="12"/>
        <color theme="1"/>
        <rFont val="Calibri"/>
        <family val="2"/>
        <scheme val="minor"/>
      </rPr>
      <t xml:space="preserve">  • A process by which mentees and protégés report on meetings between the mentor/mentee or sponsor/protégé and participation in activities recommended by the mentor or sponsor. 
</t>
    </r>
    <r>
      <rPr>
        <sz val="12"/>
        <color theme="1"/>
        <rFont val="Calibri"/>
        <family val="2"/>
        <scheme val="minor"/>
      </rPr>
      <t xml:space="preserve">  • An allocated budget for specialized resources or training related to professional development (e.g., conferences, courses, assessments, workshops, group sessions) for all participating mentees and/or protégés
</t>
    </r>
    <r>
      <rPr>
        <sz val="12"/>
        <color theme="1"/>
        <rFont val="Calibri"/>
        <family val="2"/>
        <scheme val="minor"/>
      </rPr>
      <t xml:space="preserve">  • Mandatory training about explicit and implicit bias (in the form of educational seminars, workshops, classes or on-demand modules) for all participating employees before engagement in the program.
</t>
    </r>
  </si>
  <si>
    <t xml:space="preserve">The project meets the following requirements:
  • A percentage of dwelling units are allocated for tenants whose incomes are at or below an income limit relative to the local median household income [e.g., Area Median Income (AMI)] and adjusted for family size. Recognition is awarded as per the selected tier in the table below:      	  		 
  			Tier  			Units Allocated and Income Limited  			Point Value  		  		 
  			1  			20% of units or more, 0 - 50% of local median  			OR  			40% of units or more, 51 - 80% of local median  			1 point  		  		 
  			2  			100% of units, 0 - 80% of local median  			2 points
  • Total annual housing costs (i.e., rent and utilities) paid by affordable unit tenants are less than 30% of the income limit selected in requirement (a).
  • Housing costs are maintained at the levels described in this feature for the duration of a project’s engagement with WELL.
  • Affordable housing units are not visually or functionally distinctive from market-rate units (if present) and have the same access point into the building.
  • In projects with 10 or more affordable housing units, at least 50% of allocated units have two or more bedrooms and at least 10% of allocated units have three or more bedrooms. 
</t>
  </si>
  <si>
    <t>C16.1 Allocate Affordable Housing</t>
  </si>
  <si>
    <t>β Affordable Housing</t>
  </si>
  <si>
    <t xml:space="preserve">The project or organization meets the following requirements:
  • Implements a hiring policy that:      	  
      •  Bans the request of salary history.  	  
      •  Requires blind resume reviews (i.e., information is removed that could indicate race/ethnicity, gender and socioeconomic background, including, at minimum, name and home address).   	  
      •  Establishes hiring evaluation protocols with transparent performance standards (e.g., communicating job requirements clearly and establishing fair and consistent performance objectives for all employees, demonstrating transparency and clear expectations for every role).  	  
      •  Establishes goals for hiring candidates with varied backgrounds, perspectives and experiences, which hiring managers are evaluated at performance reviews at least annually.   	  
      •  Establishes having varied backgrounds, perspectives and experiences represented in mid-and executive-level leadership positions and/or on the board of directors.
  • Implements a compensation policy that is made available to all employees and includes at least three of the following:      	  
      •  Determination of compensation independent of gender identity, sexual orientation, race and ethnicity, age, disability status, or religion.   	  
      •  Provision of compensation that meets basic needs and provides some discretionary income to all employees.  	  
      •  Compensation transparency (e.g., making employee compensation figures visible either internally, externally or both) or published compensation ranges for all titles  	  
      •  A blind annual evaluation of all employee compensation to assess and improve fair compensation distribution.  	  
      •  Annual trainings or workshops for employees on compensation and contract negotiation. 
</t>
  </si>
  <si>
    <t>C12.3 Implement Fair Hiring and Pay Practices</t>
  </si>
  <si>
    <t xml:space="preserve">The project or organization meets the following requirements: 
  • Implements a comprehensive non-discrimination policy that includes the following:       	  
      •  Reporting protocol that allows occupants to anonymously report observed or experienced discrimination, resulting in a review by a third party and/or internal human resource professional or other ethics or compliance professional with the offending individual to mitigate future incidents.  	  
      •  Penalties for retaliating against or falsifying reports of bias.  	 
  • Annual trainings available to all employees that include the following topics:      	  
      •  The benefits having a workforce comprised of people with different backgrounds.  	  
      •  Preventing, identifying and navigating observed or experienced discrimination.   	  
      •  Preventing, identifying and reducing bias.  	 
  • Provides employees with resources (e.g., budget, meeting space, information, access to external support groups) to establish employee resource groups (ERGs) that are focused on fostering engagement and belonging within the workforce.
  • Has at least one dedicated senior-level employee whose primary responsibility is to plan and oversee strategies that promote workforce engagement and belonging. The individual must have a dedicated budget and be employed at the executive (C-Suite) level or report directly to a member of the executive (C-Suite) team.&lt;sup&gt;1&lt;/sup&gt;
</t>
  </si>
  <si>
    <t>C12.2 Implement Workforce Support Systems</t>
  </si>
  <si>
    <t xml:space="preserve">The project or organization meets the following requirements:
  • An assesment of the project or organization’s current workforce demographics is conducted utilizing at least four of the following:      	  
      •  Gender (assigned, identity and/or expression).  	  
      •  Sexual orientation.  	  
      •  Race and ethnicity.  	  
      •  Age.  	  
      •  Socioeconomic background.  	  
      •  Disability.  	  
      •  Other metric(s) as identified by the project or organization.  	 
  • A workforce engagement and belonging plan is established and meets the following requirements:      	  
      •  Identifies strategies to help all employees feel accepted, valued and included, considering findings from the demographic assessment.  	  
      •  Tracks progress toward implementing those strategies on an annual basis.  	  
      •  Publicly summarizes annual progress (e.g., on company website, in annual report).
</t>
  </si>
  <si>
    <t>C12.1 Create Workforce Assessment, Engagement and Belonging Plan</t>
  </si>
  <si>
    <t>Talent Recruitment and Workforce Action Plans</t>
  </si>
  <si>
    <t xml:space="preserve">A health benefits policy is available for all eligible employees and their designated dependents (e.g., spouse, domestic partner, child) at no cost or subsidized. Health services must include at least four of the following:
  • Nutrition support and services (e.g., medical nutrition therapy including nutrition supplements and enteral nutrition)   
  • Complementary and integrative healthcare services (e.g., herbal therapy, mind and body practices such as acupuncture, massage, yoga, aquatic therapy).
  • Non-Emergency Medical Transportation (NEMT) that includes reimbursable transportation both to and from medical appointments, utilizing a form of transportation that meets the medical needs of the individual and covering all associated expenses
  • Elder care, including home health care.   
  • Fertility Services (e.g., in vitro fertilization, iatrogenic infertility).   
  • Doulas or other birth support workers.
  • Comprehensive Abortion Care (CAC).
  • Gender-affirming care including, at a minimum, hormone therapy and surgery.   
</t>
  </si>
  <si>
    <t xml:space="preserve">The project identifies an immunization relevant to the target population and implements an immunization program which includes the following:
  • Makes the immunization available to regular occupants on at least an annual basis at no cost through either:      	  
      •  An on-site clinic or program  	  
      •  An off-site clinic or program (e.g., free community clinic, access through health care providers) and, for employees (as applicable), paid time during the workday to receive the immunization  	  
      •  For employees, as applicable, at least one day of paid leave for recovery or sick leave following immunization. 
  •  A campaign that addresses the following      	  
      •  Provides regular occupants information on how the project facilitates immunization availability.  	  
      •  Encourages or incentivizes, through monetary or non-monetary methods, regular occupants to receive the immunization.  	  
      •  Educates regular occupants on the health reasons to receive the immunization.
</t>
  </si>
  <si>
    <r>
      <rPr>
        <b/>
        <sz val="11"/>
        <color rgb="FF000000"/>
        <rFont val="Calibri"/>
        <family val="2"/>
      </rPr>
      <t xml:space="preserve">Option 1: Stakeholder charrette
</t>
    </r>
    <r>
      <rPr>
        <sz val="12"/>
        <color theme="1"/>
        <rFont val="Calibri"/>
        <family val="2"/>
        <scheme val="minor"/>
      </rPr>
      <t xml:space="preserve">Early in the planning process for the pursuit of a WELL designation, representatives from the organization or project team (e.g., leadership, human resources, project managers) facilitate a collaborative discussion that meets the following requirements:
</t>
    </r>
    <r>
      <rPr>
        <sz val="12"/>
        <color theme="1"/>
        <rFont val="Calibri"/>
        <family val="2"/>
        <scheme val="minor"/>
      </rPr>
      <t xml:space="preserve">  • Includes representative key stakeholders including (as applicable):      	Owner.  	Facilities manager.  	Architects and engineers.  	Contractors.  	Employees or other occupants.  	Community members (if the project or organization has substantial impact on the surrounding community).
</t>
    </r>
    <r>
      <rPr>
        <sz val="12"/>
        <color theme="1"/>
        <rFont val="Calibri"/>
        <family val="2"/>
        <scheme val="minor"/>
      </rPr>
      <t xml:space="preserve">  • Identifies the health and well-being needs of your occupants.      
</t>
    </r>
    <r>
      <rPr>
        <sz val="12"/>
        <color theme="1"/>
        <rFont val="Calibri"/>
        <family val="2"/>
        <scheme val="minor"/>
      </rPr>
      <t xml:space="preserve">  • Identifies your organization’s objectives for health promotion. 
</t>
    </r>
    <r>
      <rPr>
        <sz val="12"/>
        <color theme="1"/>
        <rFont val="Calibri"/>
        <family val="2"/>
        <scheme val="minor"/>
      </rPr>
      <t xml:space="preserve">  • Defines goals, related to each of the following:      	Occupant health and well-being.   	Resilience.   	Energy and resource management.  	Protection of water resources and ecosystems.   	Healthy and sustainable material cycles.   	Community inclusion.   	Clean and healthful local environments. 
</t>
    </r>
    <r>
      <rPr>
        <b/>
        <sz val="11"/>
        <color rgb="FF000000"/>
        <rFont val="Calibri"/>
        <family val="2"/>
      </rPr>
      <t xml:space="preserve">
AND</t>
    </r>
  </si>
  <si>
    <r>
      <rPr>
        <b/>
        <sz val="11"/>
        <color rgb="FF000000"/>
        <rFont val="Calibri"/>
        <family val="2"/>
      </rPr>
      <t xml:space="preserve">Option 2: Certified cleaning provider
</t>
    </r>
    <r>
      <rPr>
        <sz val="12"/>
        <color theme="1"/>
        <rFont val="Calibri"/>
        <family val="2"/>
        <scheme val="minor"/>
      </rPr>
      <t xml:space="preserve">The project or organization retains a cleaning provider certified under one of the following standards:     
</t>
    </r>
    <r>
      <rPr>
        <sz val="12"/>
        <color theme="1"/>
        <rFont val="Calibri"/>
        <family val="2"/>
        <scheme val="minor"/>
      </rPr>
      <t xml:space="preserve">  • Green Seal® Standard for Commercial and Institutional Cleaning Services, GS-42, operated by Green Seal Inc
</t>
    </r>
    <r>
      <rPr>
        <sz val="12"/>
        <color theme="1"/>
        <rFont val="Calibri"/>
        <family val="2"/>
        <scheme val="minor"/>
      </rPr>
      <t xml:space="preserve">  • Cleaning Industry Management Standard (CIMS) - GB criteria, operated by ISSA
</t>
    </r>
    <r>
      <rPr>
        <sz val="12"/>
        <color theme="1"/>
        <rFont val="Calibri"/>
        <family val="2"/>
        <scheme val="minor"/>
      </rPr>
      <t xml:space="preserve">  • Nordic Swan Ecolabelling for Cleaning Services criteria, operated by Nordic Ecolabelling.
</t>
    </r>
    <r>
      <rPr>
        <sz val="12"/>
        <color theme="1"/>
        <rFont val="Calibri"/>
        <family val="2"/>
        <scheme val="minor"/>
      </rPr>
      <t xml:space="preserve">  • British Institute of Cleaning Science (BISc) accredited training.
</t>
    </r>
  </si>
  <si>
    <r>
      <rPr>
        <b/>
        <sz val="11"/>
        <color rgb="FF000000"/>
        <rFont val="Calibri"/>
        <family val="2"/>
      </rPr>
      <t xml:space="preserve">Option 2: Certified pest management
</t>
    </r>
    <r>
      <rPr>
        <sz val="12"/>
        <color theme="1"/>
        <rFont val="Calibri"/>
        <family val="2"/>
        <scheme val="minor"/>
      </rPr>
      <t xml:space="preserve">The project retains a service to implement and maintain an Integrated Pest Management (IPM) program, accredited under one of the following:   
</t>
    </r>
    <r>
      <rPr>
        <sz val="12"/>
        <color theme="1"/>
        <rFont val="Calibri"/>
        <family val="2"/>
        <scheme val="minor"/>
      </rPr>
      <t xml:space="preserve">  • GreenShield Certification for pest management companies.
</t>
    </r>
    <r>
      <rPr>
        <sz val="12"/>
        <color theme="1"/>
        <rFont val="Calibri"/>
        <family val="2"/>
        <scheme val="minor"/>
      </rPr>
      <t xml:space="preserve">  • GreenPro Service Certification.
</t>
    </r>
    <r>
      <rPr>
        <sz val="12"/>
        <color theme="1"/>
        <rFont val="Calibri"/>
        <family val="2"/>
        <scheme val="minor"/>
      </rPr>
      <t xml:space="preserve">  • EcoWise Certification.
</t>
    </r>
    <r>
      <rPr>
        <sz val="12"/>
        <color theme="1"/>
        <rFont val="Calibri"/>
        <family val="2"/>
        <scheme val="minor"/>
      </rPr>
      <t xml:space="preserve">  • CEPA Certification.
</t>
    </r>
  </si>
  <si>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through one of the following:      	  
      •  A Declare label, operated by the International Living Future Institute.³  	  
      •  A Health Product Declaration (HPD) published in the HPD Public Repository, operated by the Health Product Declaration Collaborative  	  
      •  A Cradle-to-Cradle Certified™ product, a C2C Certified® Circularity product, or a product with a Material Health Certificate from the Cradle to Cradle Products Innovation Institute  	  
      •  A Product Lens Certification™, operated by UL  	  
      •  A Product Health Declaration, operated by Global Green Tag   	  
      •  A BIFMA Level scorecard compliant with BIFMA e3-2019 standard that demonstrates achievement of 4 points or more in credit 7.5.2.2, or achievement of Option 1 in credit 7.5.3.
  • Ingredient disclosure is verified by a third party (i.e., an organization other than the manufacturer that is not affiliated with the ingredient disclosure certificate).
</t>
  </si>
  <si>
    <t xml:space="preserve">For at least 25 distinct, permanently installed products (including flooring, insulation, wet-applied products, lighting fixtures, ceilings, and wall assemblies and systems), furniture and task and floor lamps, ingredients are disclosed by the manufacturer, a disclosure organization or a third party through one of the following:
  • A Declare label, operated by the International Living Future Institute.³
  • A Health Product Declaration (HPD) published in the HPD Public Repository, operated by the Health Product Declaration Collaborative
  • A Cradle-to-Cradle Certified™ product, a C2C Certified® Circularity product, or a product with a Material Health Certificate from the Cradle to Cradle Products Innovation Institute
  • A Product Lens Certification™, operated by UL
  •  A Product Health Declaration, operated by Global Green Tag
  • A BIFMA Level scorecard compliant with BIFMA e3-2019 standard that demonstrates achievement of 4 points or more in credits 7.5.1.1, 7.5.2.2, or achievement of Option 1 in credit 7.5.3.
  • A building product declaration listed in the eBDV database, for a product classified as 'Recommended' by the Byggvarubedömningen criteria, version 7.1 or more recent.
  • A manufacturer’s inventory containing CAS numbers of all individual compounds down to 1,000 ppm (0.1%). If the product contains a trade secret compound, GHS hazards of category 1 or 2 are listed and a concentration range is provided for each undisclosed component.
</t>
  </si>
  <si>
    <t xml:space="preserve">The following requirement is met:
  • Background noise levels do not exceed the following thresholds, as applicable:           	  		 
  			 	  			Tier  			  			  			Sound Pressure Level (SPL)  			  			 	Category 4  			 	Category 3  			 	  			Category 2  			  			 	  			Category 1  			  			 	Points:  		  		 
  			  			1  			  			  			Average SPL (Leq)  			  			 	  			dBA  			  			 	55  			 	50  			 	45  			 	40  			 1  		  		 
  			 	  			dBC  			  			 	75  			 	70  			 	65  			 	60  		  		 
  			  			     			90th percentile SPL (L10)  			  			 	  			dBA  			  			 	65  			 	60  			 	55  			 	50  		  		 
  			  			2  			  			  			Average SPL (Leq)  			  			 	  			dBA  			  			 	50  			 	45  			 	40  			 	35  			 3  		  		 
  			 	  			dBC  			  			 	70  			 	65  			 	60  			 	55  		  		 
  			  			     			90th percentile SPL (L10)  			  			 	  			dBA  			  			 	60  			 	55  			 	50  			 	45
</t>
  </si>
  <si>
    <t xml:space="preserve">All luminaires (except decorative fixtures, emergency lights and other special-purpose lighting) meet at least one of the following color rendering requirements:
  • CRI (Ra) ≥ 80.
  • P2 (i.e., IES Rf ≥ 75, IES Rg ≥ 92, -7% ≤ IES Rcs,h1 ≤ 19%).
</t>
  </si>
  <si>
    <t xml:space="preserve">The following requirement is met:
  • One of the following requirements is met in each dwelling unit:      	  		 
  			 	Tier  			 	Vertical Envelope Glazing Requirements  			 	Points  		  		 
  			1  			 	  			Vertical envelope glazing is no less than 15% of the regularly occupied floor area of each dwelling unit. Visible light transmittance (VLT) is greater than 40%  			  			 1  		  		 
  			2  			 	  			Vertical envelope glazing is no less than 25% of the regularly occupied floor area of each dwelling unit. Visible light transmittance (VLT)  is greater than 40%  			  			 1
</t>
  </si>
  <si>
    <r>
      <rPr>
        <b/>
        <sz val="11"/>
        <color rgb="FF000000"/>
        <rFont val="Calibri"/>
        <family val="2"/>
      </rPr>
      <t xml:space="preserve">Option 1: Daylight simulation
</t>
    </r>
    <r>
      <rPr>
        <sz val="12"/>
        <color theme="1"/>
        <rFont val="Calibri"/>
        <family val="2"/>
        <scheme val="minor"/>
      </rPr>
      <t xml:space="preserve">The project demonstrates, through computer simulations, that one of the following conditions are achieved:
</t>
    </r>
    <r>
      <rPr>
        <sz val="12"/>
        <color theme="1"/>
        <rFont val="Calibri"/>
        <family val="2"/>
        <scheme val="minor"/>
      </rPr>
      <t xml:space="preserve">  • The total floor area of regularly occupied spaces achieves one of the following targets:      	  		 
  			 	Calculations per IES LM-83  			 	   			 	Calculations per Annex A of CEN 17037  		  		 
  			 	sDA150,50% &gt; 30%  			 	OR  			 	Target illuminance 19 fc is achieved for &gt;30% of floor area throughout 50% of daylit hours of the year  		  	             
</t>
    </r>
    <r>
      <rPr>
        <sz val="12"/>
        <color theme="1"/>
        <rFont val="Calibri"/>
        <family val="2"/>
        <scheme val="minor"/>
      </rPr>
      <t xml:space="preserve">  • Common space that has unassigned seating for at least 15% of regular occupants at any given time achieves one of the following targets:      	  		 
  			 	Calculations per IES LM-83    			 	   			 	Calculations per Annex A of CEN 17037  		  		 
  			 	sDA 300,50% &gt; 75%                    			 	OR  			 	Target illuminance 28 fc is achieved for &gt;30% of floor area and average illuminance 9 fc is achieved for &gt;95% of floor area throughout 50% of daylit hours of the year
</t>
    </r>
    <r>
      <rPr>
        <b/>
        <sz val="11"/>
        <color rgb="FF000000"/>
        <rFont val="Calibri"/>
        <family val="2"/>
      </rPr>
      <t xml:space="preserve">
OR</t>
    </r>
  </si>
  <si>
    <t xml:space="preserve">The following supportive amenities are provided in a quantity that meets employee demand in at least one dedicated eating area within a 650 ft walk distance of the project boundary:
  • Cold storage.
  • Countertop surface.
  • Sink and amenities for dish and hand washing.
  • Device for reheating food (e.g., toaster oven, microwave). 
  • Dedicated cabinets or storage units available for employee use.
  • Non-plastic plates, bowls and cups.
  • Spoons, forks and knives.
  • Cans/bins for garbage, recycling and/or compost. 
</t>
  </si>
  <si>
    <t>W08.2 Provide Hands-Free Fixtures in Bathrooms</t>
  </si>
  <si>
    <r>
      <rPr>
        <b/>
        <sz val="11"/>
        <color rgb="FF000000"/>
        <rFont val="Calibri"/>
        <family val="2"/>
      </rPr>
      <t xml:space="preserve">Option 2: Furnishings for family bathrooms
</t>
    </r>
    <r>
      <rPr>
        <sz val="12"/>
        <color theme="1"/>
        <rFont val="Calibri"/>
        <family val="2"/>
        <scheme val="minor"/>
      </rPr>
      <t xml:space="preserve">For projects where the majority of occupants are visitors (e.g., shopping malls, airports, museums), family bathrooms are provided to meet expected demand by individuals in need of accompaniment or assistance in the bathroom (e.g., children, individuals with mental or physical disabilities) and contain the following amenities
</t>
    </r>
    <r>
      <rPr>
        <sz val="12"/>
        <color theme="1"/>
        <rFont val="Calibri"/>
        <family val="2"/>
        <scheme val="minor"/>
      </rPr>
      <t xml:space="preserve">  • Changing table for infants.
</t>
    </r>
    <r>
      <rPr>
        <sz val="12"/>
        <color theme="1"/>
        <rFont val="Calibri"/>
        <family val="2"/>
        <scheme val="minor"/>
      </rPr>
      <t xml:space="preserve">  • Children’s toilet facilities or accommodations for child use of adult-size toilet.
</t>
    </r>
    <r>
      <rPr>
        <sz val="12"/>
        <color theme="1"/>
        <rFont val="Calibri"/>
        <family val="2"/>
        <scheme val="minor"/>
      </rPr>
      <t xml:space="preserve">  • Children’s sinks or accommodations for child use of adult-size sink (e.g., availability of stepstool).
</t>
    </r>
    <r>
      <rPr>
        <sz val="12"/>
        <color theme="1"/>
        <rFont val="Calibri"/>
        <family val="2"/>
        <scheme val="minor"/>
      </rPr>
      <t xml:space="preserve">  • Motion sensor lights.
</t>
    </r>
    <r>
      <rPr>
        <sz val="12"/>
        <color theme="1"/>
        <rFont val="Calibri"/>
        <family val="2"/>
        <scheme val="minor"/>
      </rPr>
      <t xml:space="preserve">  • Slip-resistant floors.
</t>
    </r>
    <r>
      <rPr>
        <sz val="12"/>
        <color theme="1"/>
        <rFont val="Calibri"/>
        <family val="2"/>
        <scheme val="minor"/>
      </rPr>
      <t xml:space="preserve">  • Grab bars.
</t>
    </r>
    <r>
      <rPr>
        <sz val="12"/>
        <color theme="1"/>
        <rFont val="Calibri"/>
        <family val="2"/>
        <scheme val="minor"/>
      </rPr>
      <t xml:space="preserve">  • At least one designated location for bags in each stall (e.g., hook, shelf separate from changing table and sink). 
</t>
    </r>
    <r>
      <rPr>
        <sz val="12"/>
        <color theme="1"/>
        <rFont val="Calibri"/>
        <family val="2"/>
        <scheme val="minor"/>
      </rPr>
      <t xml:space="preserve">  • Meets the room and stall dimensions required by local code for wheelchair accessibility.
</t>
    </r>
  </si>
  <si>
    <r>
      <rPr>
        <b/>
        <sz val="11"/>
        <color rgb="FF000000"/>
        <rFont val="Calibri"/>
        <family val="2"/>
      </rPr>
      <t xml:space="preserve">Option 1: Furnishings for all bathrooms
</t>
    </r>
    <r>
      <rPr>
        <sz val="12"/>
        <color theme="1"/>
        <rFont val="Calibri"/>
        <family val="2"/>
        <scheme val="minor"/>
      </rPr>
      <t xml:space="preserve">The project meets the following requirements:
</t>
    </r>
    <r>
      <rPr>
        <sz val="12"/>
        <color theme="1"/>
        <rFont val="Calibri"/>
        <family val="2"/>
        <scheme val="minor"/>
      </rPr>
      <t xml:space="preserve">  • All bathrooms include:      	  
      •  Trash receptacles in stalls (in women’s and single-user bathrooms). If toilet paper cannot be flushed down toilets, trash receptacles must be placed in all bathroom stalls such that they do not impede wheelchair/mobility aid access.  	  
      •  Sanitary pads, tampons and/or other menstrual products at no cost or subsidized by at least 50% (in women’s and single-user bathrooms).  	  
      •  A hook, shelf or equivalent storage support in each toilet stall. For wheelchair accessible stalls, storage support items are placed no higher than 122 cm.
</t>
    </r>
    <r>
      <rPr>
        <sz val="12"/>
        <color theme="1"/>
        <rFont val="Calibri"/>
        <family val="2"/>
        <scheme val="minor"/>
      </rPr>
      <t xml:space="preserve">  • All occupants have access to at least one bathroom per occupiable floor that provides a stall that can accommodate a wheelchair user and care attendant. 
</t>
    </r>
    <r>
      <rPr>
        <sz val="12"/>
        <color theme="1"/>
        <rFont val="Calibri"/>
        <family val="2"/>
        <scheme val="minor"/>
      </rPr>
      <t xml:space="preserve">  • All occupants have access to at least one bathroom that provides an infant changing table.
</t>
    </r>
    <r>
      <rPr>
        <sz val="12"/>
        <color theme="1"/>
        <rFont val="Calibri"/>
        <family val="2"/>
        <scheme val="minor"/>
      </rPr>
      <t xml:space="preserve">  • All regular occupants may confidentially request a syringe drop box, which is made available at no cost in one or more bathrooms
</t>
    </r>
    <r>
      <rPr>
        <sz val="12"/>
        <color theme="1"/>
        <rFont val="Calibri"/>
        <family val="2"/>
        <scheme val="minor"/>
      </rPr>
      <t xml:space="preserve">  • All single-user bathrooms (if present) are open to all individuals with accompanying signage.
</t>
    </r>
    <r>
      <rPr>
        <sz val="12"/>
        <color theme="1"/>
        <rFont val="Calibri"/>
        <family val="2"/>
        <scheme val="minor"/>
      </rPr>
      <t xml:space="preserve">  • If present, floor drains are equipped with a self-primed liquid-seal trap or a waterless trap seal
</t>
    </r>
    <r>
      <rPr>
        <b/>
        <sz val="11"/>
        <color rgb="FF000000"/>
        <rFont val="Calibri"/>
        <family val="2"/>
      </rPr>
      <t xml:space="preserve">
AND</t>
    </r>
  </si>
  <si>
    <t>W08.1 Provide Equipped Bathrooms</t>
  </si>
  <si>
    <t xml:space="preserve">The following pollutants are monitored in occupiable spaces at intervals no longer than once per year, and the results are submitted annually through the WELL digital platform. To determine the required sample locations and quantity, refer to the WELL Performance Verification Guidebook.
  • PM2.5
  • PM10.
  • One of the following:      	  
      •  Total VOC.  	  
      •  Benzene, Formaldehyde, Toluene.
  • Carbon Monoxide.
  • Ozone.
</t>
  </si>
  <si>
    <t>Provide Equipped Bathrooms</t>
  </si>
  <si>
    <t>Provide Hands-Free Fixtures in Bathrooms</t>
  </si>
  <si>
    <t>Create Workforce Assessment, Engagement and Belonging Plan</t>
  </si>
  <si>
    <t>Implement Workforce Support Systems</t>
  </si>
  <si>
    <t>Implement Fair Hiring and Pay Practices</t>
  </si>
  <si>
    <t>Allocate Affordable Housing</t>
  </si>
  <si>
    <t>v2 Q2 2025</t>
  </si>
  <si>
    <r>
      <rPr>
        <b/>
        <sz val="11"/>
        <color rgb="FF000000"/>
        <rFont val="Calibri"/>
        <family val="2"/>
      </rPr>
      <t xml:space="preserve">Option 2: Reporting &amp; maintenance
</t>
    </r>
    <r>
      <rPr>
        <sz val="12"/>
        <color theme="1"/>
        <rFont val="Calibri"/>
        <family val="2"/>
        <scheme val="minor"/>
      </rPr>
      <t xml:space="preserve">The following requirement is met:
  • Proof of calibration or replacement is submitted every three years in accordance with the requirements of the WELL Performance Verification Guidebook.
</t>
    </r>
  </si>
  <si>
    <t>β Support Interior Navigation</t>
  </si>
  <si>
    <t>β Support Building &amp; Neighborhood Wayfinding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</si>
</sst>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52">
    <font>
      <sz val="12"/>
      <color theme="1"/>
      <name val="Calibri"/>
      <family val="2"/>
      <scheme val="minor"/>
    </font>
    <font>
      <sz val="10"/>
      <color rgb="FF000000"/>
      <name val="Museo Sans 300"/>
    </font>
    <font>
      <sz val="11"/>
      <color rgb="FF000000"/>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2"/>
      <color theme="1"/>
      <name val="Calibri"/>
      <family val="2"/>
      <scheme val="minor"/>
    </font>
    <font>
      <sz val="11"/>
      <color theme="0"/>
      <name val="Museo Sans 300"/>
    </font>
    <font>
      <sz val="14"/>
      <color rgb="FF000000"/>
      <name val="Museo Sans 700"/>
    </font>
    <font>
      <b/>
      <sz val="11"/>
      <color theme="1" tint="0.34998626667073579"/>
      <name val="Museo Sans 300"/>
    </font>
    <font>
      <b/>
      <sz val="12"/>
      <color rgb="FF000000"/>
      <name val="Museo Sans 300"/>
    </font>
    <font>
      <b/>
      <sz val="11"/>
      <color theme="0"/>
      <name val="Museo Sans 700"/>
    </font>
    <font>
      <sz val="11"/>
      <color rgb="FF31564C"/>
      <name val="MuseoSans-500"/>
    </font>
    <font>
      <sz val="11"/>
      <color rgb="FFAA7355"/>
      <name val="MuseoSans-500"/>
    </font>
    <font>
      <sz val="11"/>
      <color rgb="FF000000"/>
      <name val="MuseoSans-500"/>
    </font>
    <font>
      <sz val="11"/>
      <name val="MuseoSans-500"/>
    </font>
    <font>
      <sz val="10"/>
      <color rgb="FF000000"/>
      <name val="MuseoSans-500"/>
    </font>
    <font>
      <sz val="11"/>
      <color theme="1" tint="0.34998626667073579"/>
      <name val="MuseoSans-500"/>
    </font>
    <font>
      <sz val="10"/>
      <color rgb="FF31564C"/>
      <name val="MuseoSans-500"/>
    </font>
    <font>
      <sz val="10"/>
      <color theme="0" tint="-0.499984740745262"/>
      <name val="MuseoSans-500"/>
    </font>
    <font>
      <sz val="10"/>
      <name val="MuseoSans-500"/>
    </font>
    <font>
      <sz val="11"/>
      <color theme="0" tint="-0.499984740745262"/>
      <name val="MuseoSans-500"/>
    </font>
    <font>
      <sz val="11"/>
      <color theme="1"/>
      <name val="MuseoSans-500"/>
    </font>
    <font>
      <sz val="10"/>
      <color theme="2" tint="-0.499984740745262"/>
      <name val="MuseoSans-700"/>
    </font>
    <font>
      <sz val="14"/>
      <color rgb="FF000000"/>
      <name val="Museo Sans 300"/>
    </font>
    <font>
      <b/>
      <sz val="16"/>
      <color theme="1"/>
      <name val="Museo Sans 500"/>
    </font>
    <font>
      <b/>
      <sz val="14"/>
      <color rgb="FF000000"/>
      <name val="Museo Sans 300"/>
    </font>
    <font>
      <sz val="14"/>
      <color theme="1"/>
      <name val="Museo Sans 500"/>
    </font>
    <font>
      <b/>
      <sz val="14"/>
      <color theme="1"/>
      <name val="Museo Sans 500"/>
    </font>
    <font>
      <i/>
      <sz val="16"/>
      <color rgb="FF515150"/>
      <name val="Helvetica Neue"/>
      <family val="2"/>
    </font>
    <font>
      <sz val="16"/>
      <color rgb="FF515150"/>
      <name val="Helvetica Neue"/>
      <family val="2"/>
    </font>
    <font>
      <i/>
      <sz val="14"/>
      <color theme="1"/>
      <name val="Museo Sans 500"/>
    </font>
    <font>
      <sz val="14"/>
      <color theme="2" tint="-0.749992370372631"/>
      <name val="Museo Sans 300"/>
    </font>
    <font>
      <sz val="12"/>
      <color rgb="FF000000"/>
      <name val="Calibri"/>
      <family val="2"/>
    </font>
    <font>
      <sz val="11"/>
      <color theme="2" tint="-0.499984740745262"/>
      <name val="MuseoSans-700"/>
    </font>
    <font>
      <sz val="12"/>
      <color rgb="FF000000"/>
      <name val="Calibri"/>
      <family val="2"/>
    </font>
    <font>
      <b/>
      <sz val="11"/>
      <color rgb="FF000000"/>
      <name val="Calibri"/>
      <family val="2"/>
    </font>
    <font>
      <sz val="12"/>
      <color rgb="FF000000"/>
      <name val="Calibri"/>
      <family val="2"/>
      <scheme val="minor"/>
    </font>
    <font>
      <sz val="10"/>
      <color rgb="FF000000"/>
      <name val="Calibri"/>
      <family val="2"/>
    </font>
    <font>
      <sz val="24"/>
      <name val="Museo Sans 300"/>
    </font>
    <font>
      <sz val="12"/>
      <name val="Museo Sans 700"/>
    </font>
    <font>
      <sz val="9"/>
      <name val="Museo Sans 300"/>
    </font>
    <font>
      <sz val="11"/>
      <name val="Museo Sans 300"/>
    </font>
    <font>
      <sz val="10"/>
      <name val="Museo Sans 300"/>
    </font>
    <font>
      <sz val="10"/>
      <color theme="0"/>
      <name val="Museo Sans 300"/>
    </font>
  </fonts>
  <fills count="18">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theme="9" tint="0.79998168889431442"/>
        <bgColor indexed="64"/>
      </patternFill>
    </fill>
    <fill>
      <patternFill patternType="solid">
        <fgColor rgb="FFEBD4C9"/>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1"/>
      </right>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s>
  <cellStyleXfs count="5">
    <xf numFmtId="0" fontId="0" fillId="0" borderId="0"/>
    <xf numFmtId="9" fontId="13" fillId="0" borderId="0" applyFont="0" applyFill="0" applyBorder="0" applyAlignment="0" applyProtection="0"/>
    <xf numFmtId="0" fontId="40" fillId="0" borderId="0"/>
    <xf numFmtId="0" fontId="42" fillId="0" borderId="0"/>
    <xf numFmtId="0" fontId="44" fillId="0" borderId="0"/>
  </cellStyleXfs>
  <cellXfs count="142">
    <xf numFmtId="0" fontId="0" fillId="0" borderId="0" xfId="0"/>
    <xf numFmtId="0" fontId="1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xf>
    <xf numFmtId="0" fontId="14" fillId="0" borderId="0" xfId="0" applyFont="1" applyAlignment="1">
      <alignment horizontal="center" vertical="center"/>
    </xf>
    <xf numFmtId="0" fontId="14" fillId="0" borderId="2" xfId="0" applyFont="1" applyBorder="1" applyAlignment="1">
      <alignment horizontal="center" vertical="center"/>
    </xf>
    <xf numFmtId="9" fontId="15" fillId="13" borderId="0" xfId="1" applyFont="1" applyFill="1" applyBorder="1" applyAlignment="1"/>
    <xf numFmtId="0" fontId="2" fillId="13" borderId="0" xfId="0" applyFont="1" applyFill="1"/>
    <xf numFmtId="0" fontId="2" fillId="13" borderId="0" xfId="0" applyFont="1" applyFill="1" applyAlignment="1">
      <alignment horizontal="center"/>
    </xf>
    <xf numFmtId="0" fontId="1" fillId="13" borderId="0" xfId="0" applyFont="1" applyFill="1" applyAlignment="1">
      <alignment horizontal="left"/>
    </xf>
    <xf numFmtId="15" fontId="15" fillId="13" borderId="0" xfId="0" applyNumberFormat="1" applyFont="1" applyFill="1" applyAlignment="1">
      <alignment horizontal="left"/>
    </xf>
    <xf numFmtId="164" fontId="15" fillId="13" borderId="0" xfId="0" applyNumberFormat="1" applyFont="1" applyFill="1" applyAlignment="1">
      <alignment horizontal="left"/>
    </xf>
    <xf numFmtId="0" fontId="15" fillId="13" borderId="0" xfId="0" applyFont="1" applyFill="1" applyAlignment="1">
      <alignment horizontal="left"/>
    </xf>
    <xf numFmtId="0" fontId="2" fillId="13" borderId="0" xfId="0" applyFont="1" applyFill="1" applyAlignment="1">
      <alignment horizontal="left"/>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4" fillId="0" borderId="9" xfId="0" applyFont="1" applyBorder="1" applyAlignment="1">
      <alignment horizontal="center" vertical="center"/>
    </xf>
    <xf numFmtId="0" fontId="1" fillId="0" borderId="0" xfId="0" applyFont="1" applyAlignment="1">
      <alignment vertical="center"/>
    </xf>
    <xf numFmtId="0" fontId="12" fillId="0" borderId="0" xfId="0" applyFont="1" applyAlignment="1">
      <alignment vertical="center"/>
    </xf>
    <xf numFmtId="0" fontId="9" fillId="2" borderId="6" xfId="0" applyFont="1" applyFill="1" applyBorder="1" applyAlignment="1">
      <alignment vertical="center"/>
    </xf>
    <xf numFmtId="0" fontId="9" fillId="2" borderId="0" xfId="0"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9" fillId="9" borderId="0" xfId="0" applyFont="1" applyFill="1" applyAlignment="1">
      <alignment vertical="center"/>
    </xf>
    <xf numFmtId="0" fontId="9" fillId="9" borderId="2" xfId="0" applyFont="1" applyFill="1" applyBorder="1" applyAlignment="1">
      <alignment horizontal="right" vertical="center"/>
    </xf>
    <xf numFmtId="0" fontId="10" fillId="11" borderId="6" xfId="0" applyFont="1" applyFill="1" applyBorder="1" applyAlignment="1">
      <alignment horizontal="center" vertical="center"/>
    </xf>
    <xf numFmtId="0" fontId="10" fillId="11" borderId="0" xfId="0" applyFont="1" applyFill="1" applyAlignment="1">
      <alignment horizontal="center" vertical="center"/>
    </xf>
    <xf numFmtId="0" fontId="10" fillId="11" borderId="0" xfId="0" applyFont="1" applyFill="1" applyAlignment="1">
      <alignment vertical="center"/>
    </xf>
    <xf numFmtId="0" fontId="10" fillId="11" borderId="2" xfId="0" applyFont="1" applyFill="1" applyBorder="1" applyAlignment="1">
      <alignment vertical="center"/>
    </xf>
    <xf numFmtId="0" fontId="1" fillId="0" borderId="2" xfId="0" applyFont="1" applyBorder="1" applyAlignment="1">
      <alignment vertical="center"/>
    </xf>
    <xf numFmtId="0" fontId="5" fillId="0" borderId="0" xfId="0" applyFont="1" applyAlignment="1">
      <alignment horizontal="center" vertical="center"/>
    </xf>
    <xf numFmtId="0" fontId="9" fillId="7" borderId="0" xfId="0" applyFont="1" applyFill="1" applyAlignment="1">
      <alignment vertical="center"/>
    </xf>
    <xf numFmtId="0" fontId="9" fillId="7" borderId="0" xfId="0" applyFont="1" applyFill="1" applyAlignment="1">
      <alignment horizontal="right" vertical="center"/>
    </xf>
    <xf numFmtId="0" fontId="1" fillId="0" borderId="6" xfId="0" applyFont="1" applyBorder="1" applyAlignment="1">
      <alignment vertical="center"/>
    </xf>
    <xf numFmtId="0" fontId="9" fillId="3" borderId="6" xfId="0" applyFont="1" applyFill="1" applyBorder="1" applyAlignment="1">
      <alignment vertical="center"/>
    </xf>
    <xf numFmtId="0" fontId="9" fillId="3" borderId="0" xfId="0" applyFont="1" applyFill="1" applyAlignment="1">
      <alignment vertical="center"/>
    </xf>
    <xf numFmtId="0" fontId="9" fillId="3" borderId="0" xfId="0" applyFont="1" applyFill="1" applyAlignment="1">
      <alignment horizontal="right" vertical="center"/>
    </xf>
    <xf numFmtId="0" fontId="1" fillId="0" borderId="0" xfId="0" applyFont="1" applyAlignment="1">
      <alignment horizontal="center" vertical="center"/>
    </xf>
    <xf numFmtId="0" fontId="9" fillId="8" borderId="0" xfId="0" applyFont="1" applyFill="1" applyAlignment="1">
      <alignment vertical="center"/>
    </xf>
    <xf numFmtId="0" fontId="9" fillId="8" borderId="0" xfId="0" applyFont="1" applyFill="1" applyAlignment="1">
      <alignment horizontal="right" vertical="center"/>
    </xf>
    <xf numFmtId="0" fontId="9" fillId="4" borderId="6" xfId="0" applyFont="1" applyFill="1" applyBorder="1" applyAlignment="1">
      <alignment vertical="center"/>
    </xf>
    <xf numFmtId="0" fontId="9" fillId="4" borderId="0" xfId="0" applyFont="1" applyFill="1" applyAlignment="1">
      <alignment vertical="center"/>
    </xf>
    <xf numFmtId="0" fontId="9" fillId="4" borderId="0" xfId="0" applyFont="1" applyFill="1" applyAlignment="1">
      <alignment horizontal="right" vertical="center"/>
    </xf>
    <xf numFmtId="0" fontId="9" fillId="10" borderId="0" xfId="0" applyFont="1" applyFill="1" applyAlignment="1">
      <alignment vertical="center"/>
    </xf>
    <xf numFmtId="0" fontId="9" fillId="10" borderId="2" xfId="0" applyFont="1" applyFill="1" applyBorder="1" applyAlignment="1">
      <alignment horizontal="right" vertical="center"/>
    </xf>
    <xf numFmtId="0" fontId="2" fillId="13" borderId="2" xfId="0" applyFont="1" applyFill="1" applyBorder="1" applyAlignment="1">
      <alignment vertical="center"/>
    </xf>
    <xf numFmtId="0" fontId="9" fillId="5" borderId="6" xfId="0" applyFont="1" applyFill="1" applyBorder="1" applyAlignment="1">
      <alignment vertical="center"/>
    </xf>
    <xf numFmtId="0" fontId="9" fillId="5" borderId="0" xfId="0" applyFont="1" applyFill="1" applyAlignment="1">
      <alignment vertical="center"/>
    </xf>
    <xf numFmtId="0" fontId="9" fillId="5" borderId="0" xfId="0" applyFont="1" applyFill="1" applyAlignment="1">
      <alignment horizontal="right" vertical="center"/>
    </xf>
    <xf numFmtId="0" fontId="2" fillId="13" borderId="2" xfId="0" applyFont="1" applyFill="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6" fillId="0" borderId="9" xfId="0" applyFont="1" applyBorder="1" applyAlignment="1">
      <alignment horizontal="center" vertical="center"/>
    </xf>
    <xf numFmtId="0" fontId="2" fillId="0" borderId="10" xfId="0" applyFont="1" applyBorder="1" applyAlignment="1">
      <alignment horizontal="center" vertical="center"/>
    </xf>
    <xf numFmtId="0" fontId="16" fillId="13" borderId="0" xfId="0" applyFont="1" applyFill="1"/>
    <xf numFmtId="0" fontId="1" fillId="13" borderId="0" xfId="0" applyFont="1" applyFill="1"/>
    <xf numFmtId="0" fontId="15" fillId="13" borderId="0" xfId="0" applyFont="1" applyFill="1"/>
    <xf numFmtId="0" fontId="9" fillId="2" borderId="0" xfId="0" applyFont="1" applyFill="1" applyAlignment="1">
      <alignment horizontal="left" vertical="top"/>
    </xf>
    <xf numFmtId="0" fontId="18" fillId="2" borderId="0" xfId="0" applyFont="1" applyFill="1" applyAlignment="1">
      <alignment vertical="center"/>
    </xf>
    <xf numFmtId="0" fontId="18" fillId="3" borderId="0" xfId="0" applyFont="1" applyFill="1" applyAlignment="1">
      <alignment vertical="center"/>
    </xf>
    <xf numFmtId="0" fontId="9" fillId="7" borderId="0" xfId="0" applyFont="1" applyFill="1" applyAlignment="1">
      <alignment horizontal="left" vertical="top"/>
    </xf>
    <xf numFmtId="0" fontId="2" fillId="0" borderId="9" xfId="0" applyFont="1" applyBorder="1" applyAlignment="1">
      <alignment horizontal="left" vertical="center"/>
    </xf>
    <xf numFmtId="0" fontId="19" fillId="12" borderId="7" xfId="0" applyFont="1" applyFill="1" applyBorder="1" applyAlignment="1">
      <alignment horizontal="center" vertical="center"/>
    </xf>
    <xf numFmtId="0" fontId="20"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2" fillId="0" borderId="7" xfId="0" applyFont="1" applyBorder="1" applyAlignment="1">
      <alignment horizontal="center" vertical="center"/>
    </xf>
    <xf numFmtId="0" fontId="21" fillId="13" borderId="0" xfId="0" applyFont="1" applyFill="1" applyAlignment="1">
      <alignment horizontal="center" vertical="center"/>
    </xf>
    <xf numFmtId="0" fontId="23" fillId="0" borderId="0" xfId="0" applyFont="1" applyAlignment="1">
      <alignment vertical="center"/>
    </xf>
    <xf numFmtId="0" fontId="24" fillId="0" borderId="1" xfId="0" applyFont="1" applyBorder="1" applyAlignment="1">
      <alignment horizontal="center" vertical="center"/>
    </xf>
    <xf numFmtId="0" fontId="25" fillId="12" borderId="7" xfId="0" applyFont="1" applyFill="1" applyBorder="1" applyAlignment="1">
      <alignment horizontal="center" vertical="center"/>
    </xf>
    <xf numFmtId="0" fontId="26" fillId="0" borderId="1" xfId="0" applyFont="1" applyBorder="1" applyAlignment="1">
      <alignment horizontal="center" vertical="center"/>
    </xf>
    <xf numFmtId="0" fontId="27" fillId="0" borderId="7" xfId="0" applyFont="1" applyBorder="1" applyAlignment="1">
      <alignment horizontal="center" vertical="center"/>
    </xf>
    <xf numFmtId="0" fontId="25" fillId="14" borderId="1" xfId="0" applyFont="1" applyFill="1" applyBorder="1" applyAlignment="1">
      <alignment horizontal="center" vertical="center"/>
    </xf>
    <xf numFmtId="0" fontId="28" fillId="0" borderId="1" xfId="0" applyFont="1" applyBorder="1" applyAlignment="1">
      <alignment horizontal="center" vertical="center"/>
    </xf>
    <xf numFmtId="0" fontId="29" fillId="14" borderId="1" xfId="0" applyFont="1" applyFill="1" applyBorder="1" applyAlignment="1">
      <alignment horizontal="center" vertical="center"/>
    </xf>
    <xf numFmtId="0" fontId="2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0" xfId="0" applyFont="1" applyAlignment="1">
      <alignment vertical="center"/>
    </xf>
    <xf numFmtId="0" fontId="25" fillId="12" borderId="1" xfId="0" applyFont="1" applyFill="1" applyBorder="1" applyAlignment="1">
      <alignment horizontal="center" vertical="center"/>
    </xf>
    <xf numFmtId="0" fontId="30" fillId="0" borderId="0" xfId="0" applyFont="1" applyAlignment="1">
      <alignment vertical="center"/>
    </xf>
    <xf numFmtId="0" fontId="36" fillId="0" borderId="0" xfId="0" applyFont="1"/>
    <xf numFmtId="0" fontId="37" fillId="0" borderId="0" xfId="0" applyFont="1"/>
    <xf numFmtId="0" fontId="0" fillId="0" borderId="0" xfId="0" applyAlignment="1">
      <alignment horizontal="left" wrapText="1"/>
    </xf>
    <xf numFmtId="0" fontId="34" fillId="0" borderId="0" xfId="0" applyFont="1" applyAlignment="1">
      <alignment vertical="center" wrapText="1"/>
    </xf>
    <xf numFmtId="0" fontId="21" fillId="0" borderId="0" xfId="0" applyFont="1" applyAlignment="1">
      <alignment vertical="center" wrapText="1"/>
    </xf>
    <xf numFmtId="0" fontId="27" fillId="0" borderId="6" xfId="0" applyFont="1" applyBorder="1" applyAlignment="1">
      <alignment horizontal="center" vertical="center"/>
    </xf>
    <xf numFmtId="0" fontId="26" fillId="0" borderId="0" xfId="0" applyFont="1" applyAlignment="1">
      <alignment horizontal="center" vertical="center"/>
    </xf>
    <xf numFmtId="0" fontId="2" fillId="15" borderId="0" xfId="0" applyFont="1" applyFill="1" applyAlignment="1">
      <alignment vertical="center"/>
    </xf>
    <xf numFmtId="0" fontId="41" fillId="0" borderId="0" xfId="0" applyFont="1" applyAlignment="1">
      <alignment vertical="center"/>
    </xf>
    <xf numFmtId="0" fontId="44" fillId="0" borderId="0" xfId="4"/>
    <xf numFmtId="0" fontId="1" fillId="0" borderId="0" xfId="4" applyFont="1" applyAlignment="1">
      <alignment wrapText="1"/>
    </xf>
    <xf numFmtId="0" fontId="1" fillId="0" borderId="0" xfId="4" applyFont="1" applyAlignment="1">
      <alignment horizontal="left" vertical="top" wrapText="1"/>
    </xf>
    <xf numFmtId="0" fontId="1" fillId="0" borderId="0" xfId="4" applyFont="1" applyAlignment="1">
      <alignment horizontal="center" vertical="center" wrapText="1"/>
    </xf>
    <xf numFmtId="0" fontId="17" fillId="0" borderId="0" xfId="4" applyFont="1" applyAlignment="1">
      <alignment wrapText="1"/>
    </xf>
    <xf numFmtId="0" fontId="17" fillId="0" borderId="0" xfId="4" applyFont="1" applyAlignment="1">
      <alignment horizontal="center" vertical="top" wrapText="1"/>
    </xf>
    <xf numFmtId="0" fontId="17" fillId="0" borderId="0" xfId="4" applyFont="1" applyAlignment="1">
      <alignment horizontal="center" vertical="center" wrapText="1"/>
    </xf>
    <xf numFmtId="0" fontId="45" fillId="0" borderId="0" xfId="4" applyFont="1" applyAlignment="1">
      <alignment horizontal="left" vertical="top" wrapText="1"/>
    </xf>
    <xf numFmtId="0" fontId="46" fillId="0" borderId="0" xfId="0" applyFont="1" applyAlignment="1">
      <alignment horizontal="center" vertical="center"/>
    </xf>
    <xf numFmtId="0" fontId="47" fillId="2" borderId="0" xfId="0" applyFont="1" applyFill="1" applyAlignment="1">
      <alignment horizontal="right" vertical="center"/>
    </xf>
    <xf numFmtId="0" fontId="48" fillId="11" borderId="0" xfId="0" applyFont="1" applyFill="1" applyAlignment="1">
      <alignment vertical="center"/>
    </xf>
    <xf numFmtId="0" fontId="49" fillId="0" borderId="0" xfId="0" applyFont="1" applyAlignment="1">
      <alignment horizontal="center" vertical="center"/>
    </xf>
    <xf numFmtId="0" fontId="50" fillId="0" borderId="0" xfId="0" applyFont="1" applyAlignment="1">
      <alignment vertical="center"/>
    </xf>
    <xf numFmtId="0" fontId="47" fillId="3" borderId="0" xfId="0" applyFont="1" applyFill="1" applyAlignment="1">
      <alignment horizontal="right" vertical="center"/>
    </xf>
    <xf numFmtId="0" fontId="47" fillId="4" borderId="0" xfId="0" applyFont="1" applyFill="1" applyAlignment="1">
      <alignment horizontal="right" vertical="center"/>
    </xf>
    <xf numFmtId="0" fontId="47" fillId="5" borderId="0" xfId="0" applyFont="1" applyFill="1" applyAlignment="1">
      <alignment horizontal="right" vertical="center"/>
    </xf>
    <xf numFmtId="0" fontId="50" fillId="0" borderId="9" xfId="0" applyFont="1" applyBorder="1" applyAlignment="1">
      <alignment vertical="center"/>
    </xf>
    <xf numFmtId="0" fontId="51" fillId="0" borderId="2" xfId="0" applyFont="1" applyBorder="1" applyAlignment="1">
      <alignment vertical="center"/>
    </xf>
    <xf numFmtId="0" fontId="32" fillId="16" borderId="18" xfId="0" applyFont="1" applyFill="1" applyBorder="1" applyAlignment="1">
      <alignment horizontal="left"/>
    </xf>
    <xf numFmtId="0" fontId="32" fillId="16" borderId="19" xfId="0" applyFont="1" applyFill="1" applyBorder="1" applyAlignment="1">
      <alignment horizontal="left"/>
    </xf>
    <xf numFmtId="0" fontId="32" fillId="16" borderId="20" xfId="0" applyFont="1" applyFill="1" applyBorder="1" applyAlignment="1">
      <alignment horizontal="left"/>
    </xf>
    <xf numFmtId="0" fontId="7" fillId="15" borderId="12" xfId="0" applyFont="1" applyFill="1" applyBorder="1" applyAlignment="1">
      <alignment horizontal="center" vertical="center"/>
    </xf>
    <xf numFmtId="0" fontId="7" fillId="15" borderId="13" xfId="0" applyFont="1" applyFill="1" applyBorder="1" applyAlignment="1">
      <alignment horizontal="center" vertical="center"/>
    </xf>
    <xf numFmtId="0" fontId="7" fillId="15" borderId="14" xfId="0" applyFont="1" applyFill="1" applyBorder="1" applyAlignment="1">
      <alignment horizontal="center" vertical="center"/>
    </xf>
    <xf numFmtId="0" fontId="7" fillId="16" borderId="12" xfId="0" applyFont="1" applyFill="1" applyBorder="1" applyAlignment="1">
      <alignment horizontal="center" vertical="center"/>
    </xf>
    <xf numFmtId="0" fontId="7" fillId="16" borderId="13" xfId="0" applyFont="1" applyFill="1" applyBorder="1" applyAlignment="1">
      <alignment horizontal="center" vertical="center"/>
    </xf>
    <xf numFmtId="0" fontId="7" fillId="16" borderId="14" xfId="0" applyFont="1" applyFill="1" applyBorder="1" applyAlignment="1">
      <alignment horizontal="center" vertical="center"/>
    </xf>
    <xf numFmtId="0" fontId="31" fillId="17" borderId="15"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1" fillId="17" borderId="17" xfId="0" applyFont="1" applyFill="1" applyBorder="1" applyAlignment="1">
      <alignment horizontal="center" vertical="center" wrapText="1"/>
    </xf>
    <xf numFmtId="0" fontId="39" fillId="17" borderId="21" xfId="0" applyFont="1" applyFill="1" applyBorder="1" applyAlignment="1">
      <alignment horizontal="left" vertical="center" wrapText="1"/>
    </xf>
    <xf numFmtId="0" fontId="33" fillId="17" borderId="0" xfId="0" applyFont="1" applyFill="1" applyAlignment="1">
      <alignment horizontal="left" vertical="center" wrapText="1"/>
    </xf>
    <xf numFmtId="0" fontId="33" fillId="17" borderId="11" xfId="0" applyFont="1" applyFill="1" applyBorder="1" applyAlignment="1">
      <alignment horizontal="left" vertical="center" wrapText="1"/>
    </xf>
    <xf numFmtId="0" fontId="0" fillId="0" borderId="22" xfId="0" applyBorder="1"/>
    <xf numFmtId="0" fontId="0" fillId="0" borderId="23" xfId="0" applyBorder="1"/>
    <xf numFmtId="0" fontId="0" fillId="0" borderId="24" xfId="0" applyBorder="1"/>
    <xf numFmtId="0" fontId="34" fillId="0" borderId="18" xfId="0" applyFont="1" applyBorder="1" applyAlignment="1">
      <alignment wrapText="1"/>
    </xf>
    <xf numFmtId="0" fontId="34" fillId="0" borderId="19" xfId="0" applyFont="1" applyBorder="1" applyAlignment="1">
      <alignment wrapText="1"/>
    </xf>
    <xf numFmtId="0" fontId="34" fillId="0" borderId="20" xfId="0" applyFont="1" applyBorder="1" applyAlignment="1">
      <alignment wrapText="1"/>
    </xf>
    <xf numFmtId="0" fontId="35" fillId="0" borderId="18" xfId="0" applyFont="1" applyBorder="1" applyAlignment="1">
      <alignment wrapText="1"/>
    </xf>
    <xf numFmtId="0" fontId="35" fillId="0" borderId="19" xfId="0" applyFont="1" applyBorder="1" applyAlignment="1">
      <alignment wrapText="1"/>
    </xf>
    <xf numFmtId="0" fontId="35" fillId="0" borderId="20" xfId="0" applyFont="1" applyBorder="1" applyAlignment="1">
      <alignment wrapText="1"/>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1" fillId="0" borderId="0" xfId="4" applyFont="1" applyAlignment="1">
      <alignment horizontal="center" vertical="center" wrapText="1"/>
    </xf>
  </cellXfs>
  <cellStyles count="5">
    <cellStyle name="Normal" xfId="0" builtinId="0"/>
    <cellStyle name="Normal 2" xfId="2" xr:uid="{9BBEDBC7-63DA-7F4A-9C96-ABEE246EEAF7}"/>
    <cellStyle name="Normal 3" xfId="3" xr:uid="{36CAFD4F-855B-AB43-9593-1BDF659744F3}"/>
    <cellStyle name="Normal 4" xfId="4" xr:uid="{2F1E4256-B6E0-934B-B1E7-8971720033EA}"/>
    <cellStyle name="Percent" xfId="1" builtinId="5"/>
  </cellStyles>
  <dxfs count="7">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alignment horizontal="center" vertical="center" textRotation="0" wrapText="1" indent="0" justifyLastLine="0" shrinkToFit="0" readingOrder="0"/>
    </dxf>
  </dxfs>
  <tableStyles count="0" defaultTableStyle="TableStyleMedium2" defaultPivotStyle="PivotStyleLight16"/>
  <colors>
    <mruColors>
      <color rgb="FFEBD4C9"/>
      <color rgb="FFEBE6E4"/>
      <color rgb="FFFFFFCC"/>
      <color rgb="FFD9D9D9"/>
      <color rgb="FFD9B091"/>
      <color rgb="FFAA7355"/>
      <color rgb="FF31564C"/>
      <color rgb="FFC8AA92"/>
      <color rgb="FFEAE6E4"/>
      <color rgb="FF2E7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4" name="TextBox 3">
          <a:extLst>
            <a:ext uri="{FF2B5EF4-FFF2-40B4-BE49-F238E27FC236}">
              <a16:creationId xmlns:a16="http://schemas.microsoft.com/office/drawing/2014/main" id="{0FC69989-0653-BA4B-9CC7-7DF7662E5F99}"/>
            </a:ext>
          </a:extLst>
        </xdr:cNvPr>
        <xdr:cNvSpPr txBox="1"/>
      </xdr:nvSpPr>
      <xdr:spPr>
        <a:xfrm>
          <a:off x="97748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twoCellAnchor editAs="oneCell">
    <xdr:from>
      <xdr:col>1</xdr:col>
      <xdr:colOff>25141</xdr:colOff>
      <xdr:row>9</xdr:row>
      <xdr:rowOff>1211684</xdr:rowOff>
    </xdr:from>
    <xdr:to>
      <xdr:col>8</xdr:col>
      <xdr:colOff>433183</xdr:colOff>
      <xdr:row>9</xdr:row>
      <xdr:rowOff>3967584</xdr:rowOff>
    </xdr:to>
    <xdr:pic>
      <xdr:nvPicPr>
        <xdr:cNvPr id="5" name="Picture 4">
          <a:extLst>
            <a:ext uri="{FF2B5EF4-FFF2-40B4-BE49-F238E27FC236}">
              <a16:creationId xmlns:a16="http://schemas.microsoft.com/office/drawing/2014/main" id="{33B25ACC-69DB-4C48-819B-FAF4455D1CB2}"/>
            </a:ext>
          </a:extLst>
        </xdr:cNvPr>
        <xdr:cNvPicPr>
          <a:picLocks noChangeAspect="1"/>
        </xdr:cNvPicPr>
      </xdr:nvPicPr>
      <xdr:blipFill>
        <a:blip xmlns:r="http://schemas.openxmlformats.org/officeDocument/2006/relationships" r:embed="rId1"/>
        <a:stretch>
          <a:fillRect/>
        </a:stretch>
      </xdr:blipFill>
      <xdr:spPr>
        <a:xfrm>
          <a:off x="413917" y="9933215"/>
          <a:ext cx="9362837" cy="275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1072708</xdr:colOff>
      <xdr:row>95</xdr:row>
      <xdr:rowOff>59069</xdr:rowOff>
    </xdr:from>
    <xdr:to>
      <xdr:col>23</xdr:col>
      <xdr:colOff>1717750</xdr:colOff>
      <xdr:row>100</xdr:row>
      <xdr:rowOff>112821</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twoCellAnchor>
    <xdr:from>
      <xdr:col>15</xdr:col>
      <xdr:colOff>108096</xdr:colOff>
      <xdr:row>1</xdr:row>
      <xdr:rowOff>19495</xdr:rowOff>
    </xdr:from>
    <xdr:to>
      <xdr:col>16</xdr:col>
      <xdr:colOff>280581</xdr:colOff>
      <xdr:row>1</xdr:row>
      <xdr:rowOff>310117</xdr:rowOff>
    </xdr:to>
    <xdr:sp macro="" textlink="">
      <xdr:nvSpPr>
        <xdr:cNvPr id="11" name="TextBox 10">
          <a:extLst>
            <a:ext uri="{FF2B5EF4-FFF2-40B4-BE49-F238E27FC236}">
              <a16:creationId xmlns:a16="http://schemas.microsoft.com/office/drawing/2014/main" id="{8E0E76B8-AD9B-9647-B6A9-A30B395A7D93}"/>
            </a:ext>
          </a:extLst>
        </xdr:cNvPr>
        <xdr:cNvSpPr txBox="1"/>
      </xdr:nvSpPr>
      <xdr:spPr>
        <a:xfrm>
          <a:off x="12424143" y="196704"/>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4705C-D021-AA41-BF6A-09433E1DF33F}" name="Table1" displayName="Table1" ref="A1:H237" totalsRowShown="0" headerRowDxfId="6">
  <autoFilter ref="A1:H237" xr:uid="{9B3B5BF8-887F-4647-B599-A73B76CD887C}"/>
  <tableColumns count="8">
    <tableColumn id="1" xr3:uid="{9D044AB1-29EF-D943-8405-D20716B9F97F}" name="feature_part"/>
    <tableColumn id="2" xr3:uid="{9483E055-3C1B-BC46-97CB-7D90148FECF8}" name="feature_code"/>
    <tableColumn id="3" xr3:uid="{EAC78D89-1DDA-FF43-BBE9-0D623253D5F5}" name="part_number"/>
    <tableColumn id="4" xr3:uid="{969DFF0D-CECE-AC4A-83AB-CE7EF521F003}" name="part_name"/>
    <tableColumn id="5" xr3:uid="{8D4A258A-EF24-F04B-9841-53732D34AC92}" name="part_points"/>
    <tableColumn id="6" xr3:uid="{FDBFB625-EE6F-A548-A5BE-82E6F617F407}" name="min_points"/>
    <tableColumn id="7" xr3:uid="{5E470668-0539-5541-BBB6-2645345F22FA}" name="concept_order"/>
    <tableColumn id="8" xr3:uid="{549C5913-CAEA-E640-A19A-F124CE9EE2AC}" name="Weight">
      <calculatedColumnFormula>IF(E2="P","Required",E2 &amp; IF(Table1[[#This Row],[part_points]]&gt;1," points"," point"))</calculatedColumnFormula>
    </tableColumn>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33ACD-3E5E-A24C-BA3D-270F4968C86E}" name="Table5" displayName="Table5" ref="J1:K6" totalsRowShown="0">
  <autoFilter ref="J1:K6" xr:uid="{37B7CF1A-1E8C-2B47-A4E0-70685320BC34}"/>
  <tableColumns count="2">
    <tableColumn id="1" xr3:uid="{93FA592D-B0D9-3248-B48D-80463F4FD60A}" name="points"/>
    <tableColumn id="2" xr3:uid="{535224CD-52E6-5F49-815A-17570D931B2D}" name="award"/>
  </tableColumns>
  <tableStyleInfo name="TableStyleLight2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119B-8BA6-054A-B949-3470E7000370}">
  <dimension ref="B2:L31"/>
  <sheetViews>
    <sheetView tabSelected="1" zoomScale="63" zoomScaleNormal="98" workbookViewId="0"/>
  </sheetViews>
  <sheetFormatPr baseColWidth="10" defaultColWidth="11" defaultRowHeight="16"/>
  <cols>
    <col min="1" max="1" width="5.1640625" customWidth="1"/>
    <col min="2" max="2" width="45.33203125" customWidth="1"/>
    <col min="3" max="3" width="17.6640625" customWidth="1"/>
    <col min="12" max="12" width="40.6640625" customWidth="1"/>
  </cols>
  <sheetData>
    <row r="2" spans="2:12" ht="31">
      <c r="B2" s="117" t="s">
        <v>412</v>
      </c>
      <c r="C2" s="118"/>
      <c r="D2" s="118"/>
      <c r="E2" s="118"/>
      <c r="F2" s="118"/>
      <c r="G2" s="118"/>
      <c r="H2" s="118"/>
      <c r="I2" s="118"/>
      <c r="J2" s="118"/>
      <c r="K2" s="118"/>
      <c r="L2" s="119"/>
    </row>
    <row r="3" spans="2:12" ht="33" customHeight="1">
      <c r="B3" s="120" t="s">
        <v>868</v>
      </c>
      <c r="C3" s="121"/>
      <c r="D3" s="121"/>
      <c r="E3" s="121"/>
      <c r="F3" s="121"/>
      <c r="G3" s="121"/>
      <c r="H3" s="121"/>
      <c r="I3" s="121"/>
      <c r="J3" s="121"/>
      <c r="K3" s="121"/>
      <c r="L3" s="122"/>
    </row>
    <row r="4" spans="2:12" s="2" customFormat="1" ht="56" customHeight="1">
      <c r="B4" s="123" t="s">
        <v>873</v>
      </c>
      <c r="C4" s="124"/>
      <c r="D4" s="124"/>
      <c r="E4" s="124"/>
      <c r="F4" s="124"/>
      <c r="G4" s="124"/>
      <c r="H4" s="124"/>
      <c r="I4" s="124"/>
      <c r="J4" s="124"/>
      <c r="K4" s="124"/>
      <c r="L4" s="125"/>
    </row>
    <row r="5" spans="2:12" ht="40" customHeight="1">
      <c r="B5" s="114" t="s">
        <v>860</v>
      </c>
      <c r="C5" s="115"/>
      <c r="D5" s="115"/>
      <c r="E5" s="115"/>
      <c r="F5" s="115"/>
      <c r="G5" s="115"/>
      <c r="H5" s="115"/>
      <c r="I5" s="115"/>
      <c r="J5" s="115"/>
      <c r="K5" s="115"/>
      <c r="L5" s="116"/>
    </row>
    <row r="6" spans="2:12" s="89" customFormat="1" ht="208" customHeight="1">
      <c r="B6" s="126" t="s">
        <v>865</v>
      </c>
      <c r="C6" s="127"/>
      <c r="D6" s="127"/>
      <c r="E6" s="127"/>
      <c r="F6" s="127"/>
      <c r="G6" s="127"/>
      <c r="H6" s="127"/>
      <c r="I6" s="127"/>
      <c r="J6" s="127"/>
      <c r="K6" s="127"/>
      <c r="L6" s="128"/>
    </row>
    <row r="7" spans="2:12" ht="40" customHeight="1">
      <c r="B7" s="114" t="s">
        <v>861</v>
      </c>
      <c r="C7" s="115"/>
      <c r="D7" s="115"/>
      <c r="E7" s="115"/>
      <c r="F7" s="115"/>
      <c r="G7" s="115"/>
      <c r="H7" s="115"/>
      <c r="I7" s="115"/>
      <c r="J7" s="115"/>
      <c r="K7" s="115"/>
      <c r="L7" s="116"/>
    </row>
    <row r="8" spans="2:12" ht="77" customHeight="1">
      <c r="B8" s="132" t="s">
        <v>864</v>
      </c>
      <c r="C8" s="133"/>
      <c r="D8" s="133"/>
      <c r="E8" s="133"/>
      <c r="F8" s="133"/>
      <c r="G8" s="133"/>
      <c r="H8" s="133"/>
      <c r="I8" s="133"/>
      <c r="J8" s="133"/>
      <c r="K8" s="133"/>
      <c r="L8" s="134"/>
    </row>
    <row r="9" spans="2:12" ht="187" customHeight="1">
      <c r="B9" s="132" t="s">
        <v>874</v>
      </c>
      <c r="C9" s="133"/>
      <c r="D9" s="133"/>
      <c r="E9" s="133"/>
      <c r="F9" s="133"/>
      <c r="G9" s="133"/>
      <c r="H9" s="133"/>
      <c r="I9" s="133"/>
      <c r="J9" s="133"/>
      <c r="K9" s="133"/>
      <c r="L9" s="134"/>
    </row>
    <row r="10" spans="2:12" ht="409" customHeight="1">
      <c r="B10" s="132" t="s">
        <v>938</v>
      </c>
      <c r="C10" s="133"/>
      <c r="D10" s="133"/>
      <c r="E10" s="133"/>
      <c r="F10" s="133"/>
      <c r="G10" s="133"/>
      <c r="H10" s="133"/>
      <c r="I10" s="133"/>
      <c r="J10" s="133"/>
      <c r="K10" s="133"/>
      <c r="L10" s="134"/>
    </row>
    <row r="11" spans="2:12" ht="40" customHeight="1">
      <c r="B11" s="114" t="s">
        <v>862</v>
      </c>
      <c r="C11" s="115"/>
      <c r="D11" s="115"/>
      <c r="E11" s="115"/>
      <c r="F11" s="115"/>
      <c r="G11" s="115"/>
      <c r="H11" s="115"/>
      <c r="I11" s="115"/>
      <c r="J11" s="115"/>
      <c r="K11" s="115"/>
      <c r="L11" s="116"/>
    </row>
    <row r="12" spans="2:12" ht="71" customHeight="1">
      <c r="B12" s="132" t="s">
        <v>866</v>
      </c>
      <c r="C12" s="133"/>
      <c r="D12" s="133"/>
      <c r="E12" s="133"/>
      <c r="F12" s="133"/>
      <c r="G12" s="133"/>
      <c r="H12" s="133"/>
      <c r="I12" s="133"/>
      <c r="J12" s="133"/>
      <c r="K12" s="133"/>
      <c r="L12" s="134"/>
    </row>
    <row r="13" spans="2:12" ht="86" customHeight="1">
      <c r="B13" s="132" t="s">
        <v>867</v>
      </c>
      <c r="C13" s="133"/>
      <c r="D13" s="133"/>
      <c r="E13" s="133"/>
      <c r="F13" s="133"/>
      <c r="G13" s="133"/>
      <c r="H13" s="133"/>
      <c r="I13" s="133"/>
      <c r="J13" s="133"/>
      <c r="K13" s="133"/>
      <c r="L13" s="134"/>
    </row>
    <row r="14" spans="2:12" ht="75" customHeight="1">
      <c r="B14" s="135" t="s">
        <v>863</v>
      </c>
      <c r="C14" s="136"/>
      <c r="D14" s="136"/>
      <c r="E14" s="136"/>
      <c r="F14" s="136"/>
      <c r="G14" s="136"/>
      <c r="H14" s="136"/>
      <c r="I14" s="136"/>
      <c r="J14" s="136"/>
      <c r="K14" s="136"/>
      <c r="L14" s="137"/>
    </row>
    <row r="15" spans="2:12">
      <c r="B15" s="129"/>
      <c r="C15" s="130"/>
      <c r="D15" s="130"/>
      <c r="E15" s="130"/>
      <c r="F15" s="130"/>
      <c r="G15" s="130"/>
      <c r="H15" s="130"/>
      <c r="I15" s="130"/>
      <c r="J15" s="130"/>
      <c r="K15" s="130"/>
      <c r="L15" s="131"/>
    </row>
    <row r="26" spans="4:4" ht="20">
      <c r="D26" s="87"/>
    </row>
    <row r="27" spans="4:4" ht="20">
      <c r="D27" s="88"/>
    </row>
    <row r="29" spans="4:4" ht="20">
      <c r="D29" s="88"/>
    </row>
    <row r="30" spans="4:4" ht="20">
      <c r="D30" s="88"/>
    </row>
    <row r="31" spans="4:4" ht="20">
      <c r="D31" s="88"/>
    </row>
  </sheetData>
  <mergeCells count="14">
    <mergeCell ref="B15:L15"/>
    <mergeCell ref="B8:L8"/>
    <mergeCell ref="B9:L9"/>
    <mergeCell ref="B10:L10"/>
    <mergeCell ref="B11:L11"/>
    <mergeCell ref="B12:L12"/>
    <mergeCell ref="B13:L13"/>
    <mergeCell ref="B14:L14"/>
    <mergeCell ref="B7:L7"/>
    <mergeCell ref="B2:L2"/>
    <mergeCell ref="B3:L3"/>
    <mergeCell ref="B4:L4"/>
    <mergeCell ref="B5:L5"/>
    <mergeCell ref="B6:L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B2:X107"/>
  <sheetViews>
    <sheetView showGridLines="0" topLeftCell="B9" zoomScale="93" zoomScaleNormal="86" workbookViewId="0">
      <selection activeCell="T95" sqref="T95"/>
    </sheetView>
  </sheetViews>
  <sheetFormatPr baseColWidth="10" defaultColWidth="10.83203125" defaultRowHeight="14"/>
  <cols>
    <col min="1" max="1" width="3.6640625" style="18" customWidth="1"/>
    <col min="2" max="4" width="2.5" style="18" customWidth="1"/>
    <col min="5" max="5" width="10.83203125" style="18"/>
    <col min="6" max="6" width="7" style="18" customWidth="1"/>
    <col min="7" max="7" width="52.6640625" style="18" customWidth="1"/>
    <col min="8" max="8" width="2.5" style="108" bestFit="1" customWidth="1"/>
    <col min="9" max="9" width="10" style="18" customWidth="1"/>
    <col min="10" max="12" width="2.5" style="18" customWidth="1"/>
    <col min="13" max="13" width="10.83203125" style="38"/>
    <col min="14" max="14" width="6.6640625" style="18" customWidth="1"/>
    <col min="15" max="15" width="57.33203125" style="18" customWidth="1"/>
    <col min="16" max="16" width="4.33203125" style="18" customWidth="1"/>
    <col min="17" max="17" width="10" style="18" customWidth="1"/>
    <col min="18" max="18" width="2.5" style="18" customWidth="1"/>
    <col min="19" max="19" width="2.6640625" style="18" customWidth="1"/>
    <col min="20" max="20" width="3.33203125" style="18" customWidth="1"/>
    <col min="21" max="21" width="13" style="18" customWidth="1"/>
    <col min="22" max="22" width="7.83203125" style="18" customWidth="1"/>
    <col min="23" max="23" width="50" style="18" customWidth="1"/>
    <col min="24" max="24" width="6.5" style="18" customWidth="1"/>
    <col min="25" max="16384" width="10.83203125" style="18"/>
  </cols>
  <sheetData>
    <row r="2" spans="2:24" ht="41" customHeight="1">
      <c r="B2" s="138" t="s">
        <v>412</v>
      </c>
      <c r="C2" s="139"/>
      <c r="D2" s="139"/>
      <c r="E2" s="139"/>
      <c r="F2" s="139"/>
      <c r="G2" s="139"/>
      <c r="H2" s="139"/>
      <c r="I2" s="139"/>
      <c r="J2" s="139"/>
      <c r="K2" s="139"/>
      <c r="L2" s="139"/>
      <c r="M2" s="139"/>
      <c r="N2" s="139"/>
      <c r="O2" s="139"/>
      <c r="P2" s="139"/>
      <c r="Q2" s="139"/>
      <c r="R2" s="139"/>
      <c r="S2" s="139"/>
      <c r="T2" s="139"/>
      <c r="U2" s="139"/>
      <c r="V2" s="139"/>
      <c r="W2" s="139"/>
      <c r="X2" s="140"/>
    </row>
    <row r="3" spans="2:24" s="19" customFormat="1" ht="18" customHeight="1">
      <c r="B3" s="15"/>
      <c r="C3" s="1"/>
      <c r="D3" s="1"/>
      <c r="E3" s="1"/>
      <c r="F3" s="1"/>
      <c r="G3" s="1"/>
      <c r="H3" s="104"/>
      <c r="I3" s="1"/>
      <c r="J3" s="1"/>
      <c r="K3" s="1"/>
      <c r="L3" s="1"/>
      <c r="M3" s="1"/>
      <c r="N3" s="1"/>
      <c r="O3" s="1"/>
      <c r="P3" s="1"/>
      <c r="Q3" s="1"/>
      <c r="R3" s="1"/>
      <c r="S3" s="1"/>
      <c r="T3" s="1"/>
      <c r="U3" s="1"/>
      <c r="V3" s="1"/>
      <c r="W3" s="1"/>
      <c r="X3" s="16"/>
    </row>
    <row r="4" spans="2:24" ht="18" customHeight="1">
      <c r="B4" s="20" t="s">
        <v>0</v>
      </c>
      <c r="C4" s="21"/>
      <c r="D4" s="21"/>
      <c r="E4" s="64"/>
      <c r="F4" s="64"/>
      <c r="G4" s="63"/>
      <c r="H4" s="105" t="str">
        <f>SUM(B6:B31)&amp;" POINTS"</f>
        <v>0 POINTS</v>
      </c>
      <c r="J4" s="22" t="s">
        <v>83</v>
      </c>
      <c r="K4" s="22"/>
      <c r="L4" s="22"/>
      <c r="M4" s="22"/>
      <c r="N4" s="22"/>
      <c r="O4" s="23"/>
      <c r="P4" s="23" t="str">
        <f>SUM(J6:J27)&amp;" POINTS"</f>
        <v>0 POINTS</v>
      </c>
      <c r="R4" s="24" t="s">
        <v>2</v>
      </c>
      <c r="S4" s="24"/>
      <c r="T4" s="24"/>
      <c r="U4" s="24"/>
      <c r="V4" s="24"/>
      <c r="W4" s="24"/>
      <c r="X4" s="25" t="str">
        <f>SUM(R6:R25)&amp;" POINTS"</f>
        <v>0 POINTS</v>
      </c>
    </row>
    <row r="5" spans="2:24" ht="18" customHeight="1">
      <c r="B5" s="26" t="s">
        <v>3</v>
      </c>
      <c r="C5" s="27" t="s">
        <v>4</v>
      </c>
      <c r="D5" s="27" t="s">
        <v>522</v>
      </c>
      <c r="E5" s="27" t="s">
        <v>5</v>
      </c>
      <c r="F5" s="28" t="s">
        <v>6</v>
      </c>
      <c r="G5" s="28" t="s">
        <v>7</v>
      </c>
      <c r="H5" s="106"/>
      <c r="J5" s="27" t="s">
        <v>3</v>
      </c>
      <c r="K5" s="27" t="s">
        <v>4</v>
      </c>
      <c r="L5" s="27" t="s">
        <v>522</v>
      </c>
      <c r="M5" s="27" t="s">
        <v>5</v>
      </c>
      <c r="N5" s="28" t="s">
        <v>6</v>
      </c>
      <c r="O5" s="28" t="s">
        <v>7</v>
      </c>
      <c r="P5" s="28"/>
      <c r="R5" s="27" t="s">
        <v>3</v>
      </c>
      <c r="S5" s="27" t="s">
        <v>4</v>
      </c>
      <c r="T5" s="27" t="s">
        <v>522</v>
      </c>
      <c r="U5" s="27" t="s">
        <v>5</v>
      </c>
      <c r="V5" s="28" t="s">
        <v>6</v>
      </c>
      <c r="W5" s="28" t="s">
        <v>7</v>
      </c>
      <c r="X5" s="29"/>
    </row>
    <row r="6" spans="2:24" ht="18" customHeight="1">
      <c r="B6" s="68" t="s">
        <v>3</v>
      </c>
      <c r="C6" s="69"/>
      <c r="D6" s="69"/>
      <c r="E6" s="70" t="str">
        <f>VLOOKUP(F6,Table1[],8,FALSE)</f>
        <v>Required</v>
      </c>
      <c r="F6" s="71" t="s">
        <v>8</v>
      </c>
      <c r="G6" s="71" t="str">
        <f>INDEX(Table1[part_name],MATCH('Matrix Summary'!F6,Table1[feature_part],0))</f>
        <v>Meet Thresholds for Particulate Matter</v>
      </c>
      <c r="H6" s="5">
        <f>IF(INDEX(Table1[min_points],MATCH('Matrix Summary'!F6,Table1[feature_part],0))=INDEX(Table1[part_points],MATCH('Matrix Summary'!F6,Table1[feature_part],0)),0,INDEX(Table1[min_points],MATCH('Matrix Summary'!F6,Table1[feature_part],0)))</f>
        <v>0</v>
      </c>
      <c r="J6" s="85" t="s">
        <v>3</v>
      </c>
      <c r="K6" s="80"/>
      <c r="L6" s="80"/>
      <c r="M6" s="70" t="str">
        <f>VLOOKUP(N6,Table1[],8,FALSE)</f>
        <v>Required</v>
      </c>
      <c r="N6" s="71" t="s">
        <v>91</v>
      </c>
      <c r="O6" s="71" t="str">
        <f>INDEX(Table1[part_name],MATCH('Matrix Summary'!N6,Table1[feature_part],0))</f>
        <v>Design Active Buildings and Communities</v>
      </c>
      <c r="P6" s="5">
        <f>IF(INDEX(Table1[min_points],MATCH('Matrix Summary'!N6,Table1[feature_part],0))=INDEX(Table1[part_points],MATCH('Matrix Summary'!N6,Table1[feature_part],0)),0,INDEX(Table1[min_points],MATCH('Matrix Summary'!N6,Table1[feature_part],0)))</f>
        <v>0</v>
      </c>
      <c r="R6" s="85" t="s">
        <v>3</v>
      </c>
      <c r="S6" s="80"/>
      <c r="T6" s="80"/>
      <c r="U6" s="70" t="str">
        <f>VLOOKUP(V6,Table1[],8,FALSE)</f>
        <v>Required</v>
      </c>
      <c r="V6" s="84" t="s">
        <v>12</v>
      </c>
      <c r="W6" s="71" t="str">
        <f>INDEX(Table1[part_name],MATCH('Matrix Summary'!V6,Table1[feature_part],0))</f>
        <v>Promote Mental Health and Well-being</v>
      </c>
      <c r="X6" s="6">
        <f>IF(INDEX(Table1[min_points],MATCH('Matrix Summary'!V6,Table1[feature_part],0))=INDEX(Table1[part_points],MATCH('Matrix Summary'!V6,Table1[feature_part],0)),0,INDEX(Table1[min_points],MATCH('Matrix Summary'!V6,Table1[feature_part],0)))</f>
        <v>0</v>
      </c>
    </row>
    <row r="7" spans="2:24" ht="18" customHeight="1">
      <c r="B7" s="68" t="s">
        <v>3</v>
      </c>
      <c r="C7" s="69"/>
      <c r="D7" s="69"/>
      <c r="E7" s="70" t="str">
        <f>VLOOKUP(F7,Table1[],8,FALSE)</f>
        <v>Required</v>
      </c>
      <c r="F7" s="71" t="s">
        <v>14</v>
      </c>
      <c r="G7" s="71" t="str">
        <f>INDEX(Table1[part_name],MATCH('Matrix Summary'!F7,Table1[feature_part],0))</f>
        <v>Meet Thresholds for Organic Gases</v>
      </c>
      <c r="H7" s="5">
        <f>IF(INDEX(Table1[min_points],MATCH('Matrix Summary'!F7,Table1[feature_part],0))=INDEX(Table1[part_points],MATCH('Matrix Summary'!F7,Table1[feature_part],0)),0,INDEX(Table1[min_points],MATCH('Matrix Summary'!F7,Table1[feature_part],0)))</f>
        <v>0</v>
      </c>
      <c r="J7" s="85" t="s">
        <v>3</v>
      </c>
      <c r="K7" s="80"/>
      <c r="L7" s="80"/>
      <c r="M7" s="70" t="str">
        <f>VLOOKUP(N7,Table1[],8,FALSE)</f>
        <v>Required</v>
      </c>
      <c r="N7" s="71" t="s">
        <v>97</v>
      </c>
      <c r="O7" s="71" t="str">
        <f>INDEX(Table1[part_name],MATCH('Matrix Summary'!N7,Table1[feature_part],0))</f>
        <v>Support Visual Ergonomics</v>
      </c>
      <c r="P7" s="5">
        <f>IF(INDEX(Table1[min_points],MATCH('Matrix Summary'!N7,Table1[feature_part],0))=INDEX(Table1[part_points],MATCH('Matrix Summary'!N7,Table1[feature_part],0)),0,INDEX(Table1[min_points],MATCH('Matrix Summary'!N7,Table1[feature_part],0)))</f>
        <v>0</v>
      </c>
      <c r="R7" s="85" t="s">
        <v>3</v>
      </c>
      <c r="S7" s="80"/>
      <c r="T7" s="80"/>
      <c r="U7" s="70" t="str">
        <f>VLOOKUP(V7,Table1[],8,FALSE)</f>
        <v>Required</v>
      </c>
      <c r="V7" s="84" t="s">
        <v>18</v>
      </c>
      <c r="W7" s="71" t="str">
        <f>INDEX(Table1[part_name],MATCH('Matrix Summary'!V7,Table1[feature_part],0))</f>
        <v>Provide Connection to Nature</v>
      </c>
      <c r="X7" s="6">
        <f>IF(INDEX(Table1[min_points],MATCH('Matrix Summary'!V7,Table1[feature_part],0))=INDEX(Table1[part_points],MATCH('Matrix Summary'!V7,Table1[feature_part],0)),0,INDEX(Table1[min_points],MATCH('Matrix Summary'!V7,Table1[feature_part],0)))</f>
        <v>0</v>
      </c>
    </row>
    <row r="8" spans="2:24" ht="18" customHeight="1">
      <c r="B8" s="68" t="s">
        <v>3</v>
      </c>
      <c r="C8" s="69"/>
      <c r="D8" s="69"/>
      <c r="E8" s="70" t="str">
        <f>VLOOKUP(F8,Table1[],8,FALSE)</f>
        <v>Required</v>
      </c>
      <c r="F8" s="71" t="s">
        <v>20</v>
      </c>
      <c r="G8" s="71" t="str">
        <f>INDEX(Table1[part_name],MATCH('Matrix Summary'!F8,Table1[feature_part],0))</f>
        <v>Meet Thresholds for Inorganic Gases</v>
      </c>
      <c r="H8" s="5">
        <f>IF(INDEX(Table1[min_points],MATCH('Matrix Summary'!F8,Table1[feature_part],0))=INDEX(Table1[part_points],MATCH('Matrix Summary'!F8,Table1[feature_part],0)),0,INDEX(Table1[min_points],MATCH('Matrix Summary'!F8,Table1[feature_part],0)))</f>
        <v>0</v>
      </c>
      <c r="J8" s="85" t="s">
        <v>3</v>
      </c>
      <c r="K8" s="80"/>
      <c r="L8" s="80"/>
      <c r="M8" s="70" t="str">
        <f>VLOOKUP(N8,Table1[],8,FALSE)</f>
        <v>Required</v>
      </c>
      <c r="N8" s="71" t="s">
        <v>103</v>
      </c>
      <c r="O8" s="71" t="str">
        <f>INDEX(Table1[part_name],MATCH('Matrix Summary'!N8,Table1[feature_part],0))</f>
        <v>Provide Height-Adjustable Work Surfaces</v>
      </c>
      <c r="P8" s="5">
        <f>IF(INDEX(Table1[min_points],MATCH('Matrix Summary'!N8,Table1[feature_part],0))=INDEX(Table1[part_points],MATCH('Matrix Summary'!N8,Table1[feature_part],0)),0,INDEX(Table1[min_points],MATCH('Matrix Summary'!N8,Table1[feature_part],0)))</f>
        <v>0</v>
      </c>
      <c r="R8" s="85" t="s">
        <v>3</v>
      </c>
      <c r="S8" s="80"/>
      <c r="T8" s="80"/>
      <c r="U8" s="70" t="str">
        <f>VLOOKUP(V8,Table1[],8,FALSE)</f>
        <v>Required</v>
      </c>
      <c r="V8" s="84" t="s">
        <v>24</v>
      </c>
      <c r="W8" s="71" t="str">
        <f>INDEX(Table1[part_name],MATCH('Matrix Summary'!V8,Table1[feature_part],0))</f>
        <v>Provide Connection to Place</v>
      </c>
      <c r="X8" s="6">
        <f>IF(INDEX(Table1[min_points],MATCH('Matrix Summary'!V8,Table1[feature_part],0))=INDEX(Table1[part_points],MATCH('Matrix Summary'!V8,Table1[feature_part],0)),0,INDEX(Table1[min_points],MATCH('Matrix Summary'!V8,Table1[feature_part],0)))</f>
        <v>0</v>
      </c>
    </row>
    <row r="9" spans="2:24" ht="18" customHeight="1">
      <c r="B9" s="68" t="s">
        <v>3</v>
      </c>
      <c r="C9" s="69"/>
      <c r="D9" s="69"/>
      <c r="E9" s="70" t="str">
        <f>VLOOKUP(F9,Table1[],8,FALSE)</f>
        <v>Required</v>
      </c>
      <c r="F9" s="71" t="s">
        <v>26</v>
      </c>
      <c r="G9" s="71" t="str">
        <f>INDEX(Table1[part_name],MATCH('Matrix Summary'!F9,Table1[feature_part],0))</f>
        <v>Meet Thresholds for Radon</v>
      </c>
      <c r="H9" s="5">
        <f>IF(INDEX(Table1[min_points],MATCH('Matrix Summary'!F9,Table1[feature_part],0))=INDEX(Table1[part_points],MATCH('Matrix Summary'!F9,Table1[feature_part],0)),0,INDEX(Table1[min_points],MATCH('Matrix Summary'!F9,Table1[feature_part],0)))</f>
        <v>0</v>
      </c>
      <c r="J9" s="85" t="s">
        <v>3</v>
      </c>
      <c r="K9" s="80"/>
      <c r="L9" s="80"/>
      <c r="M9" s="70" t="str">
        <f>VLOOKUP(N9,Table1[],8,FALSE)</f>
        <v>Required</v>
      </c>
      <c r="N9" s="71" t="s">
        <v>109</v>
      </c>
      <c r="O9" s="71" t="str">
        <f>INDEX(Table1[part_name],MATCH('Matrix Summary'!N9,Table1[feature_part],0))</f>
        <v>Provide Chair Adjustability</v>
      </c>
      <c r="P9" s="5">
        <f>IF(INDEX(Table1[min_points],MATCH('Matrix Summary'!N9,Table1[feature_part],0))=INDEX(Table1[part_points],MATCH('Matrix Summary'!N9,Table1[feature_part],0)),0,INDEX(Table1[min_points],MATCH('Matrix Summary'!N9,Table1[feature_part],0)))</f>
        <v>0</v>
      </c>
      <c r="R9" s="83"/>
      <c r="S9" s="80"/>
      <c r="T9" s="80"/>
      <c r="U9" s="70" t="str">
        <f>VLOOKUP(V9,Table1[],8,FALSE)</f>
        <v>1 point</v>
      </c>
      <c r="V9" s="84" t="s">
        <v>30</v>
      </c>
      <c r="W9" s="71" t="str">
        <f>INDEX(Table1[part_name],MATCH('Matrix Summary'!V9,Table1[feature_part],0))</f>
        <v>Offer Mental Health Screening</v>
      </c>
      <c r="X9" s="6">
        <f>IF(INDEX(Table1[min_points],MATCH('Matrix Summary'!V9,Table1[feature_part],0))=INDEX(Table1[part_points],MATCH('Matrix Summary'!V9,Table1[feature_part],0)),0,INDEX(Table1[min_points],MATCH('Matrix Summary'!V9,Table1[feature_part],0)))</f>
        <v>0</v>
      </c>
    </row>
    <row r="10" spans="2:24" ht="18" customHeight="1">
      <c r="B10" s="68" t="s">
        <v>3</v>
      </c>
      <c r="C10" s="69"/>
      <c r="D10" s="69"/>
      <c r="E10" s="70" t="str">
        <f>VLOOKUP(F10,Table1[],8,FALSE)</f>
        <v>Required</v>
      </c>
      <c r="F10" s="71" t="s">
        <v>32</v>
      </c>
      <c r="G10" s="71" t="str">
        <f>INDEX(Table1[part_name],MATCH('Matrix Summary'!F10,Table1[feature_part],0))</f>
        <v>Measure Air Parameters</v>
      </c>
      <c r="H10" s="5">
        <f>IF(INDEX(Table1[min_points],MATCH('Matrix Summary'!F10,Table1[feature_part],0))=INDEX(Table1[part_points],MATCH('Matrix Summary'!F10,Table1[feature_part],0)),0,INDEX(Table1[min_points],MATCH('Matrix Summary'!F10,Table1[feature_part],0)))</f>
        <v>0</v>
      </c>
      <c r="J10" s="85" t="s">
        <v>3</v>
      </c>
      <c r="K10" s="80"/>
      <c r="L10" s="80"/>
      <c r="M10" s="70" t="str">
        <f>VLOOKUP(N10,Table1[],8,FALSE)</f>
        <v>Required</v>
      </c>
      <c r="N10" s="71" t="s">
        <v>115</v>
      </c>
      <c r="O10" s="71" t="str">
        <f>INDEX(Table1[part_name],MATCH('Matrix Summary'!N10,Table1[feature_part],0))</f>
        <v>Provide Support at Standing Workstations</v>
      </c>
      <c r="P10" s="5">
        <f>IF(INDEX(Table1[min_points],MATCH('Matrix Summary'!N10,Table1[feature_part],0))=INDEX(Table1[part_points],MATCH('Matrix Summary'!N10,Table1[feature_part],0)),0,INDEX(Table1[min_points],MATCH('Matrix Summary'!N10,Table1[feature_part],0)))</f>
        <v>0</v>
      </c>
      <c r="R10" s="83"/>
      <c r="S10" s="80"/>
      <c r="T10" s="80"/>
      <c r="U10" s="70" t="str">
        <f>VLOOKUP(V10,Table1[],8,FALSE)</f>
        <v>1 point</v>
      </c>
      <c r="V10" s="84" t="s">
        <v>35</v>
      </c>
      <c r="W10" s="71" t="str">
        <f>INDEX(Table1[part_name],MATCH('Matrix Summary'!V10,Table1[feature_part],0))</f>
        <v>Offer Mental Health Services</v>
      </c>
      <c r="X10" s="6">
        <f>IF(INDEX(Table1[min_points],MATCH('Matrix Summary'!V10,Table1[feature_part],0))=INDEX(Table1[part_points],MATCH('Matrix Summary'!V10,Table1[feature_part],0)),0,INDEX(Table1[min_points],MATCH('Matrix Summary'!V10,Table1[feature_part],0)))</f>
        <v>0</v>
      </c>
    </row>
    <row r="11" spans="2:24" ht="18" customHeight="1">
      <c r="B11" s="68" t="s">
        <v>3</v>
      </c>
      <c r="C11" s="69"/>
      <c r="D11" s="69"/>
      <c r="E11" s="70" t="str">
        <f>VLOOKUP(F11,Table1[],8,FALSE)</f>
        <v>Required</v>
      </c>
      <c r="F11" s="71" t="s">
        <v>37</v>
      </c>
      <c r="G11" s="71" t="str">
        <f>INDEX(Table1[part_name],MATCH('Matrix Summary'!F11,Table1[feature_part],0))</f>
        <v>Prohibit Indoor Smoking</v>
      </c>
      <c r="H11" s="5">
        <f>IF(INDEX(Table1[min_points],MATCH('Matrix Summary'!F11,Table1[feature_part],0))=INDEX(Table1[part_points],MATCH('Matrix Summary'!F11,Table1[feature_part],0)),0,INDEX(Table1[min_points],MATCH('Matrix Summary'!F11,Table1[feature_part],0)))</f>
        <v>0</v>
      </c>
      <c r="J11" s="85" t="s">
        <v>3</v>
      </c>
      <c r="K11" s="80"/>
      <c r="L11" s="80"/>
      <c r="M11" s="70" t="str">
        <f>VLOOKUP(N11,Table1[],8,FALSE)</f>
        <v>Required</v>
      </c>
      <c r="N11" s="71" t="s">
        <v>121</v>
      </c>
      <c r="O11" s="71" t="str">
        <f>INDEX(Table1[part_name],MATCH('Matrix Summary'!N11,Table1[feature_part],0))</f>
        <v>Provide Workstation Orientation</v>
      </c>
      <c r="P11" s="5">
        <f>IF(INDEX(Table1[min_points],MATCH('Matrix Summary'!N11,Table1[feature_part],0))=INDEX(Table1[part_points],MATCH('Matrix Summary'!N11,Table1[feature_part],0)),0,INDEX(Table1[min_points],MATCH('Matrix Summary'!N11,Table1[feature_part],0)))</f>
        <v>0</v>
      </c>
      <c r="R11" s="83"/>
      <c r="S11" s="80"/>
      <c r="T11" s="80"/>
      <c r="U11" s="70" t="str">
        <f>VLOOKUP(V11,Table1[],8,FALSE)</f>
        <v>1 point</v>
      </c>
      <c r="V11" s="84" t="s">
        <v>41</v>
      </c>
      <c r="W11" s="71" t="str">
        <f>INDEX(Table1[part_name],MATCH('Matrix Summary'!V11,Table1[feature_part],0))</f>
        <v>Offer Employee Mental Health Support</v>
      </c>
      <c r="X11" s="6">
        <f>IF(INDEX(Table1[min_points],MATCH('Matrix Summary'!V11,Table1[feature_part],0))=INDEX(Table1[part_points],MATCH('Matrix Summary'!V11,Table1[feature_part],0)),0,INDEX(Table1[min_points],MATCH('Matrix Summary'!V11,Table1[feature_part],0)))</f>
        <v>0</v>
      </c>
    </row>
    <row r="12" spans="2:24" ht="18" customHeight="1">
      <c r="B12" s="68" t="s">
        <v>3</v>
      </c>
      <c r="C12" s="69"/>
      <c r="D12" s="69"/>
      <c r="E12" s="70" t="str">
        <f>VLOOKUP(F12,Table1[],8,FALSE)</f>
        <v>Required</v>
      </c>
      <c r="F12" s="71" t="s">
        <v>42</v>
      </c>
      <c r="G12" s="71" t="str">
        <f>INDEX(Table1[part_name],MATCH('Matrix Summary'!F12,Table1[feature_part],0))</f>
        <v>Prohibit Outdoor Smoking</v>
      </c>
      <c r="H12" s="5">
        <f>IF(INDEX(Table1[min_points],MATCH('Matrix Summary'!F12,Table1[feature_part],0))=INDEX(Table1[part_points],MATCH('Matrix Summary'!F12,Table1[feature_part],0)),0,INDEX(Table1[min_points],MATCH('Matrix Summary'!F12,Table1[feature_part],0)))</f>
        <v>0</v>
      </c>
      <c r="J12" s="82"/>
      <c r="K12" s="80"/>
      <c r="L12" s="80"/>
      <c r="M12" s="70" t="str">
        <f>VLOOKUP(N12,Table1[],8,FALSE)</f>
        <v>1 point</v>
      </c>
      <c r="N12" s="71" t="s">
        <v>125</v>
      </c>
      <c r="O12" s="71" t="str">
        <f>INDEX(Table1[part_name],MATCH('Matrix Summary'!N12,Table1[feature_part],0))</f>
        <v>Design Aesthetic Staircases</v>
      </c>
      <c r="P12" s="5">
        <f>IF(INDEX(Table1[min_points],MATCH('Matrix Summary'!N12,Table1[feature_part],0))=INDEX(Table1[part_points],MATCH('Matrix Summary'!N12,Table1[feature_part],0)),0,INDEX(Table1[min_points],MATCH('Matrix Summary'!N12,Table1[feature_part],0)))</f>
        <v>0</v>
      </c>
      <c r="R12" s="83"/>
      <c r="S12" s="80"/>
      <c r="T12" s="80"/>
      <c r="U12" s="70" t="str">
        <f>VLOOKUP(V12,Table1[],8,FALSE)</f>
        <v>1 point</v>
      </c>
      <c r="V12" s="84" t="s">
        <v>46</v>
      </c>
      <c r="W12" s="71" t="str">
        <f>INDEX(Table1[part_name],MATCH('Matrix Summary'!V12,Table1[feature_part],0))</f>
        <v>β Support Mental Health Recovery</v>
      </c>
      <c r="X12" s="6">
        <f>IF(INDEX(Table1[min_points],MATCH('Matrix Summary'!V12,Table1[feature_part],0))=INDEX(Table1[part_points],MATCH('Matrix Summary'!V12,Table1[feature_part],0)),0,INDEX(Table1[min_points],MATCH('Matrix Summary'!V12,Table1[feature_part],0)))</f>
        <v>0</v>
      </c>
    </row>
    <row r="13" spans="2:24" ht="18" customHeight="1">
      <c r="B13" s="68" t="s">
        <v>3</v>
      </c>
      <c r="C13" s="69"/>
      <c r="D13" s="69"/>
      <c r="E13" s="70" t="str">
        <f>VLOOKUP(F13,Table1[],8,FALSE)</f>
        <v>Required</v>
      </c>
      <c r="F13" s="71" t="s">
        <v>47</v>
      </c>
      <c r="G13" s="71" t="str">
        <f>INDEX(Table1[part_name],MATCH('Matrix Summary'!F13,Table1[feature_part],0))</f>
        <v>Ensure Adequate Ventilation</v>
      </c>
      <c r="H13" s="5">
        <f>IF(INDEX(Table1[min_points],MATCH('Matrix Summary'!F13,Table1[feature_part],0))=INDEX(Table1[part_points],MATCH('Matrix Summary'!F13,Table1[feature_part],0)),0,INDEX(Table1[min_points],MATCH('Matrix Summary'!F13,Table1[feature_part],0)))</f>
        <v>0</v>
      </c>
      <c r="J13" s="82"/>
      <c r="K13" s="80"/>
      <c r="L13" s="80"/>
      <c r="M13" s="70" t="str">
        <f>VLOOKUP(N13,Table1[],8,FALSE)</f>
        <v>1 point</v>
      </c>
      <c r="N13" s="71" t="s">
        <v>130</v>
      </c>
      <c r="O13" s="71" t="str">
        <f>INDEX(Table1[part_name],MATCH('Matrix Summary'!N13,Table1[feature_part],0))</f>
        <v>Integrate Point-of-Decision Signage</v>
      </c>
      <c r="P13" s="5">
        <f>IF(INDEX(Table1[min_points],MATCH('Matrix Summary'!N13,Table1[feature_part],0))=INDEX(Table1[part_points],MATCH('Matrix Summary'!N13,Table1[feature_part],0)),0,INDEX(Table1[min_points],MATCH('Matrix Summary'!N13,Table1[feature_part],0)))</f>
        <v>0</v>
      </c>
      <c r="R13" s="83"/>
      <c r="S13" s="80"/>
      <c r="T13" s="80"/>
      <c r="U13" s="70" t="str">
        <f>VLOOKUP(V13,Table1[],8,FALSE)</f>
        <v>1 point</v>
      </c>
      <c r="V13" s="84" t="s">
        <v>51</v>
      </c>
      <c r="W13" s="71" t="str">
        <f>INDEX(Table1[part_name],MATCH('Matrix Summary'!V13,Table1[feature_part],0))</f>
        <v>Offer Mental Health Education</v>
      </c>
      <c r="X13" s="6">
        <f>IF(INDEX(Table1[min_points],MATCH('Matrix Summary'!V13,Table1[feature_part],0))=INDEX(Table1[part_points],MATCH('Matrix Summary'!V13,Table1[feature_part],0)),0,INDEX(Table1[min_points],MATCH('Matrix Summary'!V13,Table1[feature_part],0)))</f>
        <v>0</v>
      </c>
    </row>
    <row r="14" spans="2:24" ht="18" customHeight="1">
      <c r="B14" s="68" t="s">
        <v>3</v>
      </c>
      <c r="C14" s="69"/>
      <c r="D14" s="69"/>
      <c r="E14" s="70" t="str">
        <f>VLOOKUP(F14,Table1[],8,FALSE)</f>
        <v>Required</v>
      </c>
      <c r="F14" s="71" t="s">
        <v>53</v>
      </c>
      <c r="G14" s="71" t="str">
        <f>INDEX(Table1[part_name],MATCH('Matrix Summary'!F14,Table1[feature_part],0))</f>
        <v>Mitigate Construction Pollution</v>
      </c>
      <c r="H14" s="5">
        <f>IF(INDEX(Table1[min_points],MATCH('Matrix Summary'!F14,Table1[feature_part],0))=INDEX(Table1[part_points],MATCH('Matrix Summary'!F14,Table1[feature_part],0)),0,INDEX(Table1[min_points],MATCH('Matrix Summary'!F14,Table1[feature_part],0)))</f>
        <v>0</v>
      </c>
      <c r="J14" s="82"/>
      <c r="K14" s="80"/>
      <c r="L14" s="80"/>
      <c r="M14" s="70" t="str">
        <f>VLOOKUP(N14,Table1[],8,FALSE)</f>
        <v>1 point</v>
      </c>
      <c r="N14" s="71" t="s">
        <v>134</v>
      </c>
      <c r="O14" s="71" t="str">
        <f>INDEX(Table1[part_name],MATCH('Matrix Summary'!N14,Table1[feature_part],0))</f>
        <v>Promote Visible Stairs</v>
      </c>
      <c r="P14" s="5">
        <f>IF(INDEX(Table1[min_points],MATCH('Matrix Summary'!N14,Table1[feature_part],0))=INDEX(Table1[part_points],MATCH('Matrix Summary'!N14,Table1[feature_part],0)),0,INDEX(Table1[min_points],MATCH('Matrix Summary'!N14,Table1[feature_part],0)))</f>
        <v>0</v>
      </c>
      <c r="R14" s="83"/>
      <c r="S14" s="80"/>
      <c r="T14" s="80"/>
      <c r="U14" s="70" t="str">
        <f>VLOOKUP(V14,Table1[],8,FALSE)</f>
        <v>1 point</v>
      </c>
      <c r="V14" s="84" t="s">
        <v>57</v>
      </c>
      <c r="W14" s="71" t="str">
        <f>INDEX(Table1[part_name],MATCH('Matrix Summary'!V14,Table1[feature_part],0))</f>
        <v>Offer Mental Health Education for Managers</v>
      </c>
      <c r="X14" s="6">
        <f>IF(INDEX(Table1[min_points],MATCH('Matrix Summary'!V14,Table1[feature_part],0))=INDEX(Table1[part_points],MATCH('Matrix Summary'!V14,Table1[feature_part],0)),0,INDEX(Table1[min_points],MATCH('Matrix Summary'!V14,Table1[feature_part],0)))</f>
        <v>0</v>
      </c>
    </row>
    <row r="15" spans="2:24" ht="18" customHeight="1">
      <c r="B15" s="72"/>
      <c r="C15" s="69"/>
      <c r="D15" s="69"/>
      <c r="E15" s="73" t="str">
        <f>VLOOKUP(F15,Table1[],8,FALSE)</f>
        <v>2 points</v>
      </c>
      <c r="F15" s="71" t="s">
        <v>59</v>
      </c>
      <c r="G15" s="71" t="str">
        <f>INDEX(Table1[part_name],MATCH('Matrix Summary'!F15,Table1[feature_part],0))</f>
        <v>Meet Enhanced Thresholds for Particulate Matter</v>
      </c>
      <c r="H15" s="5">
        <f>IF(INDEX(Table1[min_points],MATCH('Matrix Summary'!F15,Table1[feature_part],0))=INDEX(Table1[part_points],MATCH('Matrix Summary'!F15,Table1[feature_part],0)),0,INDEX(Table1[min_points],MATCH('Matrix Summary'!F15,Table1[feature_part],0)))</f>
        <v>1</v>
      </c>
      <c r="J15" s="82"/>
      <c r="K15" s="80"/>
      <c r="L15" s="80"/>
      <c r="M15" s="70" t="str">
        <f>VLOOKUP(N15,Table1[],8,FALSE)</f>
        <v>2 points</v>
      </c>
      <c r="N15" s="71" t="s">
        <v>139</v>
      </c>
      <c r="O15" s="71" t="str">
        <f>INDEX(Table1[part_name],MATCH('Matrix Summary'!N15,Table1[feature_part],0))</f>
        <v>Provide Cycling Infrastructure</v>
      </c>
      <c r="P15" s="5">
        <f>IF(INDEX(Table1[min_points],MATCH('Matrix Summary'!N15,Table1[feature_part],0))=INDEX(Table1[part_points],MATCH('Matrix Summary'!N15,Table1[feature_part],0)),0,INDEX(Table1[min_points],MATCH('Matrix Summary'!N15,Table1[feature_part],0)))</f>
        <v>0</v>
      </c>
      <c r="R15" s="83"/>
      <c r="S15" s="80"/>
      <c r="T15" s="80"/>
      <c r="U15" s="70" t="str">
        <f>VLOOKUP(V15,Table1[],8,FALSE)</f>
        <v>2 points</v>
      </c>
      <c r="V15" s="84" t="s">
        <v>63</v>
      </c>
      <c r="W15" s="71" t="str">
        <f>INDEX(Table1[part_name],MATCH('Matrix Summary'!V15,Table1[feature_part],0))</f>
        <v>Develop Stress Management Plan</v>
      </c>
      <c r="X15" s="6">
        <f>IF(INDEX(Table1[min_points],MATCH('Matrix Summary'!V15,Table1[feature_part],0))=INDEX(Table1[part_points],MATCH('Matrix Summary'!V15,Table1[feature_part],0)),0,INDEX(Table1[min_points],MATCH('Matrix Summary'!V15,Table1[feature_part],0)))</f>
        <v>0</v>
      </c>
    </row>
    <row r="16" spans="2:24" ht="18" customHeight="1">
      <c r="B16" s="72"/>
      <c r="C16" s="69"/>
      <c r="D16" s="69"/>
      <c r="E16" s="70" t="str">
        <f>VLOOKUP(F16,Table1[],8,FALSE)</f>
        <v>1 point</v>
      </c>
      <c r="F16" s="71" t="s">
        <v>65</v>
      </c>
      <c r="G16" s="71" t="str">
        <f>INDEX(Table1[part_name],MATCH('Matrix Summary'!F16,Table1[feature_part],0))</f>
        <v>Meet Enhanced Thresholds for Organic Gases</v>
      </c>
      <c r="H16" s="5">
        <f>IF(INDEX(Table1[min_points],MATCH('Matrix Summary'!F16,Table1[feature_part],0))=INDEX(Table1[part_points],MATCH('Matrix Summary'!F16,Table1[feature_part],0)),0,INDEX(Table1[min_points],MATCH('Matrix Summary'!F16,Table1[feature_part],0)))</f>
        <v>0</v>
      </c>
      <c r="J16" s="82"/>
      <c r="K16" s="80"/>
      <c r="L16" s="80"/>
      <c r="M16" s="70" t="str">
        <f>VLOOKUP(N16,Table1[],8,FALSE)</f>
        <v>1 point</v>
      </c>
      <c r="N16" s="71" t="s">
        <v>143</v>
      </c>
      <c r="O16" s="71" t="str">
        <f>INDEX(Table1[part_name],MATCH('Matrix Summary'!N16,Table1[feature_part],0))</f>
        <v>Provide Showers, Lockers and Changing Facilities</v>
      </c>
      <c r="P16" s="5">
        <f>IF(INDEX(Table1[min_points],MATCH('Matrix Summary'!N16,Table1[feature_part],0))=INDEX(Table1[part_points],MATCH('Matrix Summary'!N16,Table1[feature_part],0)),0,INDEX(Table1[min_points],MATCH('Matrix Summary'!N16,Table1[feature_part],0)))</f>
        <v>0</v>
      </c>
      <c r="R16" s="83"/>
      <c r="S16" s="80"/>
      <c r="T16" s="80"/>
      <c r="U16" s="70" t="str">
        <f>VLOOKUP(V16,Table1[],8,FALSE)</f>
        <v>1 point</v>
      </c>
      <c r="V16" s="84" t="s">
        <v>69</v>
      </c>
      <c r="W16" s="71" t="str">
        <f>INDEX(Table1[part_name],MATCH('Matrix Summary'!V16,Table1[feature_part],0))</f>
        <v>Support Healthy Working Hours</v>
      </c>
      <c r="X16" s="6">
        <f>IF(INDEX(Table1[min_points],MATCH('Matrix Summary'!V16,Table1[feature_part],0))=INDEX(Table1[part_points],MATCH('Matrix Summary'!V16,Table1[feature_part],0)),0,INDEX(Table1[min_points],MATCH('Matrix Summary'!V16,Table1[feature_part],0)))</f>
        <v>0</v>
      </c>
    </row>
    <row r="17" spans="2:24" ht="18" customHeight="1">
      <c r="B17" s="72"/>
      <c r="C17" s="69"/>
      <c r="D17" s="69"/>
      <c r="E17" s="70" t="str">
        <f>VLOOKUP(F17,Table1[],8,FALSE)</f>
        <v>1 point</v>
      </c>
      <c r="F17" s="71" t="s">
        <v>71</v>
      </c>
      <c r="G17" s="71" t="str">
        <f>INDEX(Table1[part_name],MATCH('Matrix Summary'!F17,Table1[feature_part],0))</f>
        <v>Meet Enhanced Thresholds for Inorganic Gases</v>
      </c>
      <c r="H17" s="5">
        <f>IF(INDEX(Table1[min_points],MATCH('Matrix Summary'!F17,Table1[feature_part],0))=INDEX(Table1[part_points],MATCH('Matrix Summary'!F17,Table1[feature_part],0)),0,INDEX(Table1[min_points],MATCH('Matrix Summary'!F17,Table1[feature_part],0)))</f>
        <v>0</v>
      </c>
      <c r="J17" s="82"/>
      <c r="K17" s="80"/>
      <c r="L17" s="80"/>
      <c r="M17" s="70" t="str">
        <f>VLOOKUP(N17,Table1[],8,FALSE)</f>
        <v>2 points</v>
      </c>
      <c r="N17" s="71" t="s">
        <v>147</v>
      </c>
      <c r="O17" s="71" t="str">
        <f>INDEX(Table1[part_name],MATCH('Matrix Summary'!N17,Table1[feature_part],0))</f>
        <v>Select Sites with Pedestrian-friendly Streets</v>
      </c>
      <c r="P17" s="5">
        <f>IF(INDEX(Table1[min_points],MATCH('Matrix Summary'!N17,Table1[feature_part],0))=INDEX(Table1[part_points],MATCH('Matrix Summary'!N17,Table1[feature_part],0)),0,INDEX(Table1[min_points],MATCH('Matrix Summary'!N17,Table1[feature_part],0)))</f>
        <v>0</v>
      </c>
      <c r="R17" s="83"/>
      <c r="S17" s="80"/>
      <c r="T17" s="80"/>
      <c r="U17" s="70" t="str">
        <f>VLOOKUP(V17,Table1[],8,FALSE)</f>
        <v>1 point</v>
      </c>
      <c r="V17" s="84" t="s">
        <v>75</v>
      </c>
      <c r="W17" s="71" t="str">
        <f>INDEX(Table1[part_name],MATCH('Matrix Summary'!V17,Table1[feature_part],0))</f>
        <v>Provide Nap Policy and Space</v>
      </c>
      <c r="X17" s="6">
        <f>IF(INDEX(Table1[min_points],MATCH('Matrix Summary'!V17,Table1[feature_part],0))=INDEX(Table1[part_points],MATCH('Matrix Summary'!V17,Table1[feature_part],0)),0,INDEX(Table1[min_points],MATCH('Matrix Summary'!V17,Table1[feature_part],0)))</f>
        <v>0</v>
      </c>
    </row>
    <row r="18" spans="2:24" ht="18" customHeight="1">
      <c r="B18" s="72"/>
      <c r="C18" s="69"/>
      <c r="D18" s="69"/>
      <c r="E18" s="73" t="str">
        <f>VLOOKUP(F18,Table1[],8,FALSE)</f>
        <v>2 points</v>
      </c>
      <c r="F18" s="71" t="s">
        <v>77</v>
      </c>
      <c r="G18" s="71" t="str">
        <f>INDEX(Table1[part_name],MATCH('Matrix Summary'!F18,Table1[feature_part],0))</f>
        <v>Increase Outdoor Air Supply</v>
      </c>
      <c r="H18" s="5">
        <f>IF(INDEX(Table1[min_points],MATCH('Matrix Summary'!F18,Table1[feature_part],0))=INDEX(Table1[part_points],MATCH('Matrix Summary'!F18,Table1[feature_part],0)),0,INDEX(Table1[min_points],MATCH('Matrix Summary'!F18,Table1[feature_part],0)))</f>
        <v>1</v>
      </c>
      <c r="J18" s="82"/>
      <c r="K18" s="80"/>
      <c r="L18" s="80"/>
      <c r="M18" s="70" t="str">
        <f>VLOOKUP(N18,Table1[],8,FALSE)</f>
        <v>2 points</v>
      </c>
      <c r="N18" s="71" t="s">
        <v>152</v>
      </c>
      <c r="O18" s="71" t="str">
        <f>INDEX(Table1[part_name],MATCH('Matrix Summary'!N18,Table1[feature_part],0))</f>
        <v>Select Sites with Access to Mass Transit</v>
      </c>
      <c r="P18" s="5">
        <f>IF(INDEX(Table1[min_points],MATCH('Matrix Summary'!N18,Table1[feature_part],0))=INDEX(Table1[part_points],MATCH('Matrix Summary'!N18,Table1[feature_part],0)),0,INDEX(Table1[min_points],MATCH('Matrix Summary'!N18,Table1[feature_part],0)))</f>
        <v>0</v>
      </c>
      <c r="R18" s="83"/>
      <c r="S18" s="80"/>
      <c r="T18" s="80"/>
      <c r="U18" s="70" t="str">
        <f>VLOOKUP(V18,Table1[],8,FALSE)</f>
        <v>1 point</v>
      </c>
      <c r="V18" s="84" t="s">
        <v>79</v>
      </c>
      <c r="W18" s="71" t="str">
        <f>INDEX(Table1[part_name],MATCH('Matrix Summary'!V18,Table1[feature_part],0))</f>
        <v>Provide Restorative Space</v>
      </c>
      <c r="X18" s="6">
        <f>IF(INDEX(Table1[min_points],MATCH('Matrix Summary'!V18,Table1[feature_part],0))=INDEX(Table1[part_points],MATCH('Matrix Summary'!V18,Table1[feature_part],0)),0,INDEX(Table1[min_points],MATCH('Matrix Summary'!V18,Table1[feature_part],0)))</f>
        <v>0</v>
      </c>
    </row>
    <row r="19" spans="2:24" ht="18" customHeight="1">
      <c r="B19" s="72"/>
      <c r="C19" s="69"/>
      <c r="D19" s="69"/>
      <c r="E19" s="70" t="str">
        <f>VLOOKUP(F19,Table1[],8,FALSE)</f>
        <v>1 point</v>
      </c>
      <c r="F19" s="71" t="s">
        <v>81</v>
      </c>
      <c r="G19" s="71" t="str">
        <f>INDEX(Table1[part_name],MATCH('Matrix Summary'!F19,Table1[feature_part],0))</f>
        <v>Improve Ventilation Effectiveness</v>
      </c>
      <c r="H19" s="5">
        <f>IF(INDEX(Table1[min_points],MATCH('Matrix Summary'!F19,Table1[feature_part],0))=INDEX(Table1[part_points],MATCH('Matrix Summary'!F19,Table1[feature_part],0)),0,INDEX(Table1[min_points],MATCH('Matrix Summary'!F19,Table1[feature_part],0)))</f>
        <v>0</v>
      </c>
      <c r="J19" s="82"/>
      <c r="K19" s="80"/>
      <c r="L19" s="80"/>
      <c r="M19" s="73" t="str">
        <f>VLOOKUP(N19,Table1[],8,FALSE)</f>
        <v>2 points</v>
      </c>
      <c r="N19" s="71" t="s">
        <v>156</v>
      </c>
      <c r="O19" s="71" t="str">
        <f>INDEX(Table1[part_name],MATCH('Matrix Summary'!N19,Table1[feature_part],0))</f>
        <v>Offer Physical Activity Opportunities</v>
      </c>
      <c r="P19" s="5">
        <f>IF(INDEX(Table1[min_points],MATCH('Matrix Summary'!N19,Table1[feature_part],0))=INDEX(Table1[part_points],MATCH('Matrix Summary'!N19,Table1[feature_part],0)),0,INDEX(Table1[min_points],MATCH('Matrix Summary'!N19,Table1[feature_part],0)))</f>
        <v>1</v>
      </c>
      <c r="R19" s="83"/>
      <c r="S19" s="80"/>
      <c r="T19" s="80"/>
      <c r="U19" s="70" t="str">
        <f>VLOOKUP(V19,Table1[],8,FALSE)</f>
        <v>1 point</v>
      </c>
      <c r="V19" s="84" t="s">
        <v>84</v>
      </c>
      <c r="W19" s="71" t="str">
        <f>INDEX(Table1[part_name],MATCH('Matrix Summary'!V19,Table1[feature_part],0))</f>
        <v>Provide Restorative Programming</v>
      </c>
      <c r="X19" s="6">
        <f>IF(INDEX(Table1[min_points],MATCH('Matrix Summary'!V19,Table1[feature_part],0))=INDEX(Table1[part_points],MATCH('Matrix Summary'!V19,Table1[feature_part],0)),0,INDEX(Table1[min_points],MATCH('Matrix Summary'!V19,Table1[feature_part],0)))</f>
        <v>0</v>
      </c>
    </row>
    <row r="20" spans="2:24" ht="18" customHeight="1">
      <c r="B20" s="72"/>
      <c r="C20" s="69"/>
      <c r="D20" s="69"/>
      <c r="E20" s="70" t="str">
        <f>VLOOKUP(F20,Table1[],8,FALSE)</f>
        <v>1 point</v>
      </c>
      <c r="F20" s="71" t="s">
        <v>86</v>
      </c>
      <c r="G20" s="71" t="str">
        <f>INDEX(Table1[part_name],MATCH('Matrix Summary'!F20,Table1[feature_part],0))</f>
        <v>Provide Operable Windows</v>
      </c>
      <c r="H20" s="5">
        <f>IF(INDEX(Table1[min_points],MATCH('Matrix Summary'!F20,Table1[feature_part],0))=INDEX(Table1[part_points],MATCH('Matrix Summary'!F20,Table1[feature_part],0)),0,INDEX(Table1[min_points],MATCH('Matrix Summary'!F20,Table1[feature_part],0)))</f>
        <v>0</v>
      </c>
      <c r="J20" s="82"/>
      <c r="K20" s="80"/>
      <c r="L20" s="80"/>
      <c r="M20" s="73" t="str">
        <f>VLOOKUP(N20,Table1[],8,FALSE)</f>
        <v>2 points</v>
      </c>
      <c r="N20" s="71" t="s">
        <v>160</v>
      </c>
      <c r="O20" s="71" t="str">
        <f>INDEX(Table1[part_name],MATCH('Matrix Summary'!N20,Table1[feature_part],0))</f>
        <v>Provide Active Workstations</v>
      </c>
      <c r="P20" s="5">
        <f>IF(INDEX(Table1[min_points],MATCH('Matrix Summary'!N20,Table1[feature_part],0))=INDEX(Table1[part_points],MATCH('Matrix Summary'!N20,Table1[feature_part],0)),0,INDEX(Table1[min_points],MATCH('Matrix Summary'!N20,Table1[feature_part],0)))</f>
        <v>1</v>
      </c>
      <c r="R20" s="83"/>
      <c r="S20" s="80"/>
      <c r="T20" s="80"/>
      <c r="U20" s="70" t="str">
        <f>VLOOKUP(V20,Table1[],8,FALSE)</f>
        <v>1 point</v>
      </c>
      <c r="V20" s="84" t="s">
        <v>88</v>
      </c>
      <c r="W20" s="71" t="str">
        <f>INDEX(Table1[part_name],MATCH('Matrix Summary'!V20,Table1[feature_part],0))</f>
        <v>Provide Nature Access Indoors</v>
      </c>
      <c r="X20" s="6">
        <f>IF(INDEX(Table1[min_points],MATCH('Matrix Summary'!V20,Table1[feature_part],0))=INDEX(Table1[part_points],MATCH('Matrix Summary'!V20,Table1[feature_part],0)),0,INDEX(Table1[min_points],MATCH('Matrix Summary'!V20,Table1[feature_part],0)))</f>
        <v>0</v>
      </c>
    </row>
    <row r="21" spans="2:24" ht="18" customHeight="1">
      <c r="B21" s="72"/>
      <c r="C21" s="69"/>
      <c r="D21" s="69"/>
      <c r="E21" s="70" t="str">
        <f>VLOOKUP(F21,Table1[],8,FALSE)</f>
        <v>1 point</v>
      </c>
      <c r="F21" s="71" t="s">
        <v>90</v>
      </c>
      <c r="G21" s="71" t="str">
        <f>INDEX(Table1[part_name],MATCH('Matrix Summary'!F21,Table1[feature_part],0))</f>
        <v>Manage Window Use</v>
      </c>
      <c r="H21" s="5">
        <f>IF(INDEX(Table1[min_points],MATCH('Matrix Summary'!F21,Table1[feature_part],0))=INDEX(Table1[part_points],MATCH('Matrix Summary'!F21,Table1[feature_part],0)),0,INDEX(Table1[min_points],MATCH('Matrix Summary'!F21,Table1[feature_part],0)))</f>
        <v>0</v>
      </c>
      <c r="J21" s="82"/>
      <c r="K21" s="80"/>
      <c r="L21" s="80"/>
      <c r="M21" s="70" t="str">
        <f>VLOOKUP(N21,Table1[],8,FALSE)</f>
        <v>1 point</v>
      </c>
      <c r="N21" s="71" t="s">
        <v>166</v>
      </c>
      <c r="O21" s="71" t="str">
        <f>INDEX(Table1[part_name],MATCH('Matrix Summary'!N21,Table1[feature_part],0))</f>
        <v>Provide Indoor Activity Spaces</v>
      </c>
      <c r="P21" s="5">
        <f>IF(INDEX(Table1[min_points],MATCH('Matrix Summary'!N21,Table1[feature_part],0))=INDEX(Table1[part_points],MATCH('Matrix Summary'!N21,Table1[feature_part],0)),0,INDEX(Table1[min_points],MATCH('Matrix Summary'!N21,Table1[feature_part],0)))</f>
        <v>0</v>
      </c>
      <c r="R21" s="83"/>
      <c r="S21" s="80"/>
      <c r="T21" s="80"/>
      <c r="U21" s="70" t="str">
        <f>VLOOKUP(V21,Table1[],8,FALSE)</f>
        <v>1 point</v>
      </c>
      <c r="V21" s="84" t="s">
        <v>93</v>
      </c>
      <c r="W21" s="71" t="str">
        <f>INDEX(Table1[part_name],MATCH('Matrix Summary'!V21,Table1[feature_part],0))</f>
        <v>Provide Nature Access Outdoors</v>
      </c>
      <c r="X21" s="6">
        <f>IF(INDEX(Table1[min_points],MATCH('Matrix Summary'!V21,Table1[feature_part],0))=INDEX(Table1[part_points],MATCH('Matrix Summary'!V21,Table1[feature_part],0)),0,INDEX(Table1[min_points],MATCH('Matrix Summary'!V21,Table1[feature_part],0)))</f>
        <v>0</v>
      </c>
    </row>
    <row r="22" spans="2:24" ht="18" customHeight="1">
      <c r="B22" s="72"/>
      <c r="C22" s="69"/>
      <c r="D22" s="69"/>
      <c r="E22" s="70" t="str">
        <f>VLOOKUP(F22,Table1[],8,FALSE)</f>
        <v>1 point</v>
      </c>
      <c r="F22" s="71" t="s">
        <v>95</v>
      </c>
      <c r="G22" s="71" t="str">
        <f>INDEX(Table1[part_name],MATCH('Matrix Summary'!F22,Table1[feature_part],0))</f>
        <v>Install Indoor Air Monitors</v>
      </c>
      <c r="H22" s="5">
        <f>IF(INDEX(Table1[min_points],MATCH('Matrix Summary'!F22,Table1[feature_part],0))=INDEX(Table1[part_points],MATCH('Matrix Summary'!F22,Table1[feature_part],0)),0,INDEX(Table1[min_points],MATCH('Matrix Summary'!F22,Table1[feature_part],0)))</f>
        <v>0</v>
      </c>
      <c r="J22" s="82"/>
      <c r="K22" s="80"/>
      <c r="L22" s="80"/>
      <c r="M22" s="70" t="str">
        <f>VLOOKUP(N22,Table1[],8,FALSE)</f>
        <v>1 point</v>
      </c>
      <c r="N22" s="71" t="s">
        <v>172</v>
      </c>
      <c r="O22" s="71" t="str">
        <f>INDEX(Table1[part_name],MATCH('Matrix Summary'!N22,Table1[feature_part],0))</f>
        <v>Provide Outdoor Physical Activity Space</v>
      </c>
      <c r="P22" s="5">
        <f>IF(INDEX(Table1[min_points],MATCH('Matrix Summary'!N22,Table1[feature_part],0))=INDEX(Table1[part_points],MATCH('Matrix Summary'!N22,Table1[feature_part],0)),0,INDEX(Table1[min_points],MATCH('Matrix Summary'!N22,Table1[feature_part],0)))</f>
        <v>0</v>
      </c>
      <c r="R22" s="83"/>
      <c r="S22" s="80"/>
      <c r="T22" s="80"/>
      <c r="U22" s="70" t="str">
        <f>VLOOKUP(V22,Table1[],8,FALSE)</f>
        <v>2 points</v>
      </c>
      <c r="V22" s="84" t="s">
        <v>99</v>
      </c>
      <c r="W22" s="71" t="str">
        <f>INDEX(Table1[part_name],MATCH('Matrix Summary'!V22,Table1[feature_part],0))</f>
        <v>Provide Tobacco Cessation Resources</v>
      </c>
      <c r="X22" s="6">
        <f>IF(INDEX(Table1[min_points],MATCH('Matrix Summary'!V22,Table1[feature_part],0))=INDEX(Table1[part_points],MATCH('Matrix Summary'!V22,Table1[feature_part],0)),0,INDEX(Table1[min_points],MATCH('Matrix Summary'!V22,Table1[feature_part],0)))</f>
        <v>0</v>
      </c>
    </row>
    <row r="23" spans="2:24" ht="18" customHeight="1">
      <c r="B23" s="72"/>
      <c r="C23" s="69"/>
      <c r="D23" s="69"/>
      <c r="E23" s="70" t="str">
        <f>VLOOKUP(F23,Table1[],8,FALSE)</f>
        <v>1 point</v>
      </c>
      <c r="F23" s="71" t="s">
        <v>101</v>
      </c>
      <c r="G23" s="71" t="str">
        <f>INDEX(Table1[part_name],MATCH('Matrix Summary'!F23,Table1[feature_part],0))</f>
        <v>Promote Air Quality Awareness</v>
      </c>
      <c r="H23" s="5">
        <f>IF(INDEX(Table1[min_points],MATCH('Matrix Summary'!F23,Table1[feature_part],0))=INDEX(Table1[part_points],MATCH('Matrix Summary'!F23,Table1[feature_part],0)),0,INDEX(Table1[min_points],MATCH('Matrix Summary'!F23,Table1[feature_part],0)))</f>
        <v>0</v>
      </c>
      <c r="J23" s="82"/>
      <c r="K23" s="80"/>
      <c r="L23" s="80"/>
      <c r="M23" s="70" t="str">
        <f>VLOOKUP(N23,Table1[],8,FALSE)</f>
        <v>1 point</v>
      </c>
      <c r="N23" s="71" t="s">
        <v>178</v>
      </c>
      <c r="O23" s="71" t="str">
        <f>INDEX(Table1[part_name],MATCH('Matrix Summary'!N23,Table1[feature_part],0))</f>
        <v>Offer Physical Activity Incentives</v>
      </c>
      <c r="P23" s="5">
        <f>IF(INDEX(Table1[min_points],MATCH('Matrix Summary'!N23,Table1[feature_part],0))=INDEX(Table1[part_points],MATCH('Matrix Summary'!N23,Table1[feature_part],0)),0,INDEX(Table1[min_points],MATCH('Matrix Summary'!N23,Table1[feature_part],0)))</f>
        <v>0</v>
      </c>
      <c r="R23" s="83"/>
      <c r="S23" s="80"/>
      <c r="T23" s="80"/>
      <c r="U23" s="70" t="str">
        <f>VLOOKUP(V23,Table1[],8,FALSE)</f>
        <v>1 point</v>
      </c>
      <c r="V23" s="84" t="s">
        <v>105</v>
      </c>
      <c r="W23" s="71" t="str">
        <f>INDEX(Table1[part_name],MATCH('Matrix Summary'!V23,Table1[feature_part],0))</f>
        <v>Limit Tobacco Availability</v>
      </c>
      <c r="X23" s="6">
        <f>IF(INDEX(Table1[min_points],MATCH('Matrix Summary'!V23,Table1[feature_part],0))=INDEX(Table1[part_points],MATCH('Matrix Summary'!V23,Table1[feature_part],0)),0,INDEX(Table1[min_points],MATCH('Matrix Summary'!V23,Table1[feature_part],0)))</f>
        <v>0</v>
      </c>
    </row>
    <row r="24" spans="2:24" ht="18" customHeight="1">
      <c r="B24" s="72"/>
      <c r="C24" s="69"/>
      <c r="D24" s="69"/>
      <c r="E24" s="70" t="str">
        <f>VLOOKUP(F24,Table1[],8,FALSE)</f>
        <v>1 point</v>
      </c>
      <c r="F24" s="71" t="s">
        <v>107</v>
      </c>
      <c r="G24" s="71" t="str">
        <f>INDEX(Table1[part_name],MATCH('Matrix Summary'!F24,Table1[feature_part],0))</f>
        <v>Design Healthy Entryways</v>
      </c>
      <c r="H24" s="5">
        <f>IF(INDEX(Table1[min_points],MATCH('Matrix Summary'!F24,Table1[feature_part],0))=INDEX(Table1[part_points],MATCH('Matrix Summary'!F24,Table1[feature_part],0)),0,INDEX(Table1[min_points],MATCH('Matrix Summary'!F24,Table1[feature_part],0)))</f>
        <v>0</v>
      </c>
      <c r="J24" s="82"/>
      <c r="K24" s="80"/>
      <c r="L24" s="80"/>
      <c r="M24" s="70" t="str">
        <f>VLOOKUP(N24,Table1[],8,FALSE)</f>
        <v>1 point</v>
      </c>
      <c r="N24" s="71" t="s">
        <v>183</v>
      </c>
      <c r="O24" s="71" t="str">
        <f>INDEX(Table1[part_name],MATCH('Matrix Summary'!N24,Table1[feature_part],0))</f>
        <v>Provide Self-Monitoring Tools</v>
      </c>
      <c r="P24" s="5">
        <f>IF(INDEX(Table1[min_points],MATCH('Matrix Summary'!N24,Table1[feature_part],0))=INDEX(Table1[part_points],MATCH('Matrix Summary'!N24,Table1[feature_part],0)),0,INDEX(Table1[min_points],MATCH('Matrix Summary'!N24,Table1[feature_part],0)))</f>
        <v>0</v>
      </c>
      <c r="R24" s="83"/>
      <c r="S24" s="80"/>
      <c r="T24" s="80"/>
      <c r="U24" s="70" t="str">
        <f>VLOOKUP(V24,Table1[],8,FALSE)</f>
        <v>1 point</v>
      </c>
      <c r="V24" s="84" t="s">
        <v>111</v>
      </c>
      <c r="W24" s="71" t="str">
        <f>INDEX(Table1[part_name],MATCH('Matrix Summary'!V24,Table1[feature_part],0))</f>
        <v>Offer Substance Use Education</v>
      </c>
      <c r="X24" s="6">
        <f>IF(INDEX(Table1[min_points],MATCH('Matrix Summary'!V24,Table1[feature_part],0))=INDEX(Table1[part_points],MATCH('Matrix Summary'!V24,Table1[feature_part],0)),0,INDEX(Table1[min_points],MATCH('Matrix Summary'!V24,Table1[feature_part],0)))</f>
        <v>0</v>
      </c>
    </row>
    <row r="25" spans="2:24" ht="18" customHeight="1">
      <c r="B25" s="72"/>
      <c r="C25" s="69"/>
      <c r="D25" s="69"/>
      <c r="E25" s="70" t="str">
        <f>VLOOKUP(F25,Table1[],8,FALSE)</f>
        <v>1 point</v>
      </c>
      <c r="F25" s="71" t="s">
        <v>113</v>
      </c>
      <c r="G25" s="71" t="str">
        <f>INDEX(Table1[part_name],MATCH('Matrix Summary'!F25,Table1[feature_part],0))</f>
        <v>Perform Envelope Commissioning</v>
      </c>
      <c r="H25" s="5">
        <f>IF(INDEX(Table1[min_points],MATCH('Matrix Summary'!F25,Table1[feature_part],0))=INDEX(Table1[part_points],MATCH('Matrix Summary'!F25,Table1[feature_part],0)),0,INDEX(Table1[min_points],MATCH('Matrix Summary'!F25,Table1[feature_part],0)))</f>
        <v>0</v>
      </c>
      <c r="J25" s="82"/>
      <c r="K25" s="80"/>
      <c r="L25" s="80"/>
      <c r="M25" s="70" t="str">
        <f>VLOOKUP(N25,Table1[],8,FALSE)</f>
        <v>1 point</v>
      </c>
      <c r="N25" s="71" t="s">
        <v>1089</v>
      </c>
      <c r="O25" s="71" t="str">
        <f>INDEX(Table1[part_name],MATCH('Matrix Summary'!N25,Table1[feature_part],0))</f>
        <v>Implement an Ergonomics Program</v>
      </c>
      <c r="P25" s="5">
        <f>IF(INDEX(Table1[min_points],MATCH('Matrix Summary'!N25,Table1[feature_part],0))=INDEX(Table1[part_points],MATCH('Matrix Summary'!N25,Table1[feature_part],0)),0,INDEX(Table1[min_points],MATCH('Matrix Summary'!N25,Table1[feature_part],0)))</f>
        <v>0</v>
      </c>
      <c r="R25" s="83"/>
      <c r="S25" s="80"/>
      <c r="T25" s="80"/>
      <c r="U25" s="70" t="str">
        <f>VLOOKUP(V25,Table1[],8,FALSE)</f>
        <v>1 point</v>
      </c>
      <c r="V25" s="84" t="s">
        <v>117</v>
      </c>
      <c r="W25" s="71" t="str">
        <f>INDEX(Table1[part_name],MATCH('Matrix Summary'!V25,Table1[feature_part],0))</f>
        <v>Provide Substance Use and Addiction Services</v>
      </c>
      <c r="X25" s="6">
        <f>IF(INDEX(Table1[min_points],MATCH('Matrix Summary'!V25,Table1[feature_part],0))=INDEX(Table1[part_points],MATCH('Matrix Summary'!V25,Table1[feature_part],0)),0,INDEX(Table1[min_points],MATCH('Matrix Summary'!V25,Table1[feature_part],0)))</f>
        <v>0</v>
      </c>
    </row>
    <row r="26" spans="2:24" ht="18" customHeight="1">
      <c r="B26" s="72"/>
      <c r="C26" s="69"/>
      <c r="D26" s="69"/>
      <c r="E26" s="70" t="str">
        <f>VLOOKUP(F26,Table1[],8,FALSE)</f>
        <v>1 point</v>
      </c>
      <c r="F26" s="71" t="s">
        <v>119</v>
      </c>
      <c r="G26" s="71" t="str">
        <f>INDEX(Table1[part_name],MATCH('Matrix Summary'!F26,Table1[feature_part],0))</f>
        <v>Manage Combustion</v>
      </c>
      <c r="H26" s="5">
        <f>IF(INDEX(Table1[min_points],MATCH('Matrix Summary'!F26,Table1[feature_part],0))=INDEX(Table1[part_points],MATCH('Matrix Summary'!F26,Table1[feature_part],0)),0,INDEX(Table1[min_points],MATCH('Matrix Summary'!F26,Table1[feature_part],0)))</f>
        <v>0</v>
      </c>
      <c r="J26" s="82"/>
      <c r="K26" s="80"/>
      <c r="L26" s="80"/>
      <c r="M26" s="70" t="str">
        <f>VLOOKUP(N26,Table1[],8,FALSE)</f>
        <v>1 point</v>
      </c>
      <c r="N26" s="71" t="s">
        <v>1091</v>
      </c>
      <c r="O26" s="71" t="str">
        <f>INDEX(Table1[part_name],MATCH('Matrix Summary'!N26,Table1[feature_part],0))</f>
        <v>Commit to Ergonomic Improvements</v>
      </c>
      <c r="P26" s="5">
        <f>IF(INDEX(Table1[min_points],MATCH('Matrix Summary'!N26,Table1[feature_part],0))=INDEX(Table1[part_points],MATCH('Matrix Summary'!N26,Table1[feature_part],0)),0,INDEX(Table1[min_points],MATCH('Matrix Summary'!N26,Table1[feature_part],0)))</f>
        <v>0</v>
      </c>
      <c r="X26" s="30"/>
    </row>
    <row r="27" spans="2:24" ht="18" customHeight="1">
      <c r="B27" s="72"/>
      <c r="C27" s="69"/>
      <c r="D27" s="69"/>
      <c r="E27" s="70" t="str">
        <f>VLOOKUP(F27,Table1[],8,FALSE)</f>
        <v>1 point</v>
      </c>
      <c r="F27" s="71" t="s">
        <v>123</v>
      </c>
      <c r="G27" s="71" t="str">
        <f>INDEX(Table1[part_name],MATCH('Matrix Summary'!F27,Table1[feature_part],0))</f>
        <v>Manage Pollution and Exhaust</v>
      </c>
      <c r="H27" s="5">
        <f>IF(INDEX(Table1[min_points],MATCH('Matrix Summary'!F27,Table1[feature_part],0))=INDEX(Table1[part_points],MATCH('Matrix Summary'!F27,Table1[feature_part],0)),0,INDEX(Table1[min_points],MATCH('Matrix Summary'!F27,Table1[feature_part],0)))</f>
        <v>0</v>
      </c>
      <c r="J27" s="82"/>
      <c r="K27" s="80"/>
      <c r="L27" s="80"/>
      <c r="M27" s="70" t="str">
        <f>VLOOKUP(N27,Table1[],8,FALSE)</f>
        <v>1 point</v>
      </c>
      <c r="N27" s="71" t="s">
        <v>1092</v>
      </c>
      <c r="O27" s="71" t="str">
        <f>INDEX(Table1[part_name],MATCH('Matrix Summary'!N27,Table1[feature_part],0))</f>
        <v>β Support Remote Work Ergonomics</v>
      </c>
      <c r="P27" s="5">
        <f>IF(INDEX(Table1[min_points],MATCH('Matrix Summary'!N27,Table1[feature_part],0))=INDEX(Table1[part_points],MATCH('Matrix Summary'!N27,Table1[feature_part],0)),0,INDEX(Table1[min_points],MATCH('Matrix Summary'!N27,Table1[feature_part],0)))</f>
        <v>0</v>
      </c>
      <c r="R27" s="24" t="s">
        <v>127</v>
      </c>
      <c r="S27" s="24"/>
      <c r="T27" s="24"/>
      <c r="U27" s="24"/>
      <c r="V27" s="24"/>
      <c r="W27" s="24"/>
      <c r="X27" s="25" t="str">
        <f>SUM(R29:R71)&amp;" POINTS"</f>
        <v>0 POINTS</v>
      </c>
    </row>
    <row r="28" spans="2:24" ht="18" customHeight="1">
      <c r="B28" s="72"/>
      <c r="C28" s="69"/>
      <c r="D28" s="69"/>
      <c r="E28" s="70" t="str">
        <f>VLOOKUP(F28,Table1[],8,FALSE)</f>
        <v>1 point</v>
      </c>
      <c r="F28" s="71" t="s">
        <v>128</v>
      </c>
      <c r="G28" s="71" t="str">
        <f>INDEX(Table1[part_name],MATCH('Matrix Summary'!F28,Table1[feature_part],0))</f>
        <v>Implement Particle Filtration</v>
      </c>
      <c r="H28" s="5">
        <f>IF(INDEX(Table1[min_points],MATCH('Matrix Summary'!F28,Table1[feature_part],0))=INDEX(Table1[part_points],MATCH('Matrix Summary'!F28,Table1[feature_part],0)),0,INDEX(Table1[min_points],MATCH('Matrix Summary'!F28,Table1[feature_part],0)))</f>
        <v>0</v>
      </c>
      <c r="M28" s="31"/>
      <c r="R28" s="27" t="s">
        <v>3</v>
      </c>
      <c r="S28" s="27" t="s">
        <v>4</v>
      </c>
      <c r="T28" s="27" t="s">
        <v>522</v>
      </c>
      <c r="U28" s="27" t="s">
        <v>5</v>
      </c>
      <c r="V28" s="28" t="s">
        <v>6</v>
      </c>
      <c r="W28" s="28" t="s">
        <v>7</v>
      </c>
      <c r="X28" s="29"/>
    </row>
    <row r="29" spans="2:24" ht="18" customHeight="1">
      <c r="B29" s="72"/>
      <c r="C29" s="69"/>
      <c r="D29" s="69"/>
      <c r="E29" s="70" t="str">
        <f>VLOOKUP(F29,Table1[],8,FALSE)</f>
        <v>1 point</v>
      </c>
      <c r="F29" s="71" t="s">
        <v>132</v>
      </c>
      <c r="G29" s="71" t="str">
        <f>INDEX(Table1[part_name],MATCH('Matrix Summary'!F29,Table1[feature_part],0))</f>
        <v>Improve Supply Air</v>
      </c>
      <c r="H29" s="5">
        <f>IF(INDEX(Table1[min_points],MATCH('Matrix Summary'!F29,Table1[feature_part],0))=INDEX(Table1[part_points],MATCH('Matrix Summary'!F29,Table1[feature_part],0)),0,INDEX(Table1[min_points],MATCH('Matrix Summary'!F29,Table1[feature_part],0)))</f>
        <v>0</v>
      </c>
      <c r="J29" s="32" t="s">
        <v>206</v>
      </c>
      <c r="K29" s="32"/>
      <c r="L29" s="32"/>
      <c r="M29" s="32"/>
      <c r="N29" s="32"/>
      <c r="O29" s="66"/>
      <c r="P29" s="33" t="str">
        <f>SUM(J31:J45)&amp;" POINTS"</f>
        <v>0 POINTS</v>
      </c>
      <c r="R29" s="85" t="s">
        <v>3</v>
      </c>
      <c r="S29" s="80"/>
      <c r="T29" s="80"/>
      <c r="U29" s="70" t="str">
        <f>VLOOKUP(V29,Table1[],8,FALSE)</f>
        <v>Required</v>
      </c>
      <c r="V29" s="84" t="s">
        <v>136</v>
      </c>
      <c r="W29" s="71" t="str">
        <f>INDEX(Table1[part_name],MATCH('Matrix Summary'!V29,Table1[feature_part],0))</f>
        <v>Provide WELL Feature Guide</v>
      </c>
      <c r="X29" s="6">
        <f>IF(INDEX(Table1[min_points],MATCH('Matrix Summary'!V29,Table1[feature_part],0))=INDEX(Table1[part_points],MATCH('Matrix Summary'!V29,Table1[feature_part],0)),0,INDEX(Table1[min_points],MATCH('Matrix Summary'!V29,Table1[feature_part],0)))</f>
        <v>0</v>
      </c>
    </row>
    <row r="30" spans="2:24" ht="18" customHeight="1">
      <c r="B30" s="72"/>
      <c r="C30" s="69"/>
      <c r="D30" s="69"/>
      <c r="E30" s="70" t="str">
        <f>VLOOKUP(F30,Table1[],8,FALSE)</f>
        <v>2 points</v>
      </c>
      <c r="F30" s="71" t="s">
        <v>1395</v>
      </c>
      <c r="G30" s="71" t="str">
        <f>INDEX(Table1[part_name],MATCH('Matrix Summary'!F30,Table1[feature_part],0))</f>
        <v>β Provide Clean Airflow Rates for Control of Infectious Aerosols</v>
      </c>
      <c r="H30" s="5">
        <f>IF(INDEX(Table1[min_points],MATCH('Matrix Summary'!F30,Table1[feature_part],0))=INDEX(Table1[part_points],MATCH('Matrix Summary'!F30,Table1[feature_part],0)),0,INDEX(Table1[min_points],MATCH('Matrix Summary'!F30,Table1[feature_part],0)))</f>
        <v>0</v>
      </c>
      <c r="J30" s="27" t="s">
        <v>3</v>
      </c>
      <c r="K30" s="27" t="s">
        <v>4</v>
      </c>
      <c r="L30" s="27" t="s">
        <v>522</v>
      </c>
      <c r="M30" s="27" t="s">
        <v>5</v>
      </c>
      <c r="N30" s="28" t="s">
        <v>6</v>
      </c>
      <c r="O30" s="28" t="s">
        <v>7</v>
      </c>
      <c r="P30" s="28"/>
      <c r="R30" s="85" t="s">
        <v>3</v>
      </c>
      <c r="S30" s="80"/>
      <c r="T30" s="80"/>
      <c r="U30" s="70" t="str">
        <f>VLOOKUP(V30,Table1[],8,FALSE)</f>
        <v>Required</v>
      </c>
      <c r="V30" s="84" t="s">
        <v>141</v>
      </c>
      <c r="W30" s="71" t="str">
        <f>INDEX(Table1[part_name],MATCH('Matrix Summary'!V30,Table1[feature_part],0))</f>
        <v>Facilitate Stakeholder Charrette</v>
      </c>
      <c r="X30" s="6">
        <f>IF(INDEX(Table1[min_points],MATCH('Matrix Summary'!V30,Table1[feature_part],0))=INDEX(Table1[part_points],MATCH('Matrix Summary'!V30,Table1[feature_part],0)),0,INDEX(Table1[min_points],MATCH('Matrix Summary'!V30,Table1[feature_part],0)))</f>
        <v>0</v>
      </c>
    </row>
    <row r="31" spans="2:24" ht="18" customHeight="1">
      <c r="B31" s="72"/>
      <c r="C31" s="69"/>
      <c r="D31" s="69"/>
      <c r="E31" s="70" t="str">
        <f>VLOOKUP(F31,Table1[],8,FALSE)</f>
        <v>1 point</v>
      </c>
      <c r="F31" s="71" t="s">
        <v>138</v>
      </c>
      <c r="G31" s="71" t="str">
        <f>INDEX(Table1[part_name],MATCH('Matrix Summary'!F31,Table1[feature_part],0))</f>
        <v>Implement Ultraviolet Treatment for HVAC Surfaces</v>
      </c>
      <c r="H31" s="5">
        <f>IF(INDEX(Table1[min_points],MATCH('Matrix Summary'!F31,Table1[feature_part],0))=INDEX(Table1[part_points],MATCH('Matrix Summary'!F31,Table1[feature_part],0)),0,INDEX(Table1[min_points],MATCH('Matrix Summary'!F31,Table1[feature_part],0)))</f>
        <v>0</v>
      </c>
      <c r="J31" s="85" t="s">
        <v>3</v>
      </c>
      <c r="K31" s="80"/>
      <c r="L31" s="80"/>
      <c r="M31" s="70" t="str">
        <f>VLOOKUP(N31,Table1[],8,FALSE)</f>
        <v>Required</v>
      </c>
      <c r="N31" s="71" t="s">
        <v>215</v>
      </c>
      <c r="O31" s="71" t="str">
        <f>INDEX(Table1[part_name],MATCH('Matrix Summary'!N31,Table1[feature_part],0))</f>
        <v>Provide Acceptable Thermal Environment</v>
      </c>
      <c r="P31" s="5">
        <f>IF(INDEX(Table1[min_points],MATCH('Matrix Summary'!N31,Table1[feature_part],0))=INDEX(Table1[part_points],MATCH('Matrix Summary'!N31,Table1[feature_part],0)),0,INDEX(Table1[min_points],MATCH('Matrix Summary'!N31,Table1[feature_part],0)))</f>
        <v>0</v>
      </c>
      <c r="R31" s="85" t="s">
        <v>3</v>
      </c>
      <c r="S31" s="80"/>
      <c r="T31" s="80"/>
      <c r="U31" s="70" t="str">
        <f>VLOOKUP(V31,Table1[],8,FALSE)</f>
        <v>Required</v>
      </c>
      <c r="V31" s="84" t="s">
        <v>145</v>
      </c>
      <c r="W31" s="71" t="str">
        <f>INDEX(Table1[part_name],MATCH('Matrix Summary'!V31,Table1[feature_part],0))</f>
        <v>Promote Health-Oriented Mission</v>
      </c>
      <c r="X31" s="6">
        <f>IF(INDEX(Table1[min_points],MATCH('Matrix Summary'!V31,Table1[feature_part],0))=INDEX(Table1[part_points],MATCH('Matrix Summary'!V31,Table1[feature_part],0)),0,INDEX(Table1[min_points],MATCH('Matrix Summary'!V31,Table1[feature_part],0)))</f>
        <v>0</v>
      </c>
    </row>
    <row r="32" spans="2:24" ht="18" customHeight="1">
      <c r="B32" s="34"/>
      <c r="E32" s="31"/>
      <c r="J32" s="85" t="s">
        <v>3</v>
      </c>
      <c r="K32" s="80"/>
      <c r="L32" s="80"/>
      <c r="M32" s="70" t="str">
        <f>VLOOKUP(N32,Table1[],8,FALSE)</f>
        <v>Required</v>
      </c>
      <c r="N32" s="71" t="s">
        <v>220</v>
      </c>
      <c r="O32" s="71" t="str">
        <f>INDEX(Table1[part_name],MATCH('Matrix Summary'!N32,Table1[feature_part],0))</f>
        <v>Measure Thermal Parameters</v>
      </c>
      <c r="P32" s="5">
        <f>IF(INDEX(Table1[min_points],MATCH('Matrix Summary'!N32,Table1[feature_part],0))=INDEX(Table1[part_points],MATCH('Matrix Summary'!N32,Table1[feature_part],0)),0,INDEX(Table1[min_points],MATCH('Matrix Summary'!N32,Table1[feature_part],0)))</f>
        <v>0</v>
      </c>
      <c r="R32" s="85" t="s">
        <v>3</v>
      </c>
      <c r="S32" s="80"/>
      <c r="T32" s="80"/>
      <c r="U32" s="70" t="str">
        <f>VLOOKUP(V32,Table1[],8,FALSE)</f>
        <v>Required</v>
      </c>
      <c r="V32" s="84" t="s">
        <v>149</v>
      </c>
      <c r="W32" s="71" t="str">
        <f>INDEX(Table1[part_name],MATCH('Matrix Summary'!V32,Table1[feature_part],0))</f>
        <v>Develop Emergency Preparedness Plan</v>
      </c>
      <c r="X32" s="6">
        <f>IF(INDEX(Table1[min_points],MATCH('Matrix Summary'!V32,Table1[feature_part],0))=INDEX(Table1[part_points],MATCH('Matrix Summary'!V32,Table1[feature_part],0)),0,INDEX(Table1[min_points],MATCH('Matrix Summary'!V32,Table1[feature_part],0)))</f>
        <v>0</v>
      </c>
    </row>
    <row r="33" spans="2:24" ht="18" customHeight="1">
      <c r="B33" s="34"/>
      <c r="J33" s="82"/>
      <c r="K33" s="80"/>
      <c r="L33" s="80"/>
      <c r="M33" s="70" t="str">
        <f>VLOOKUP(N33,Table1[],8,FALSE)</f>
        <v>3 points</v>
      </c>
      <c r="N33" s="71" t="s">
        <v>224</v>
      </c>
      <c r="O33" s="71" t="str">
        <f>INDEX(Table1[part_name],MATCH('Matrix Summary'!N33,Table1[feature_part],0))</f>
        <v>Survey for Thermal Comfort</v>
      </c>
      <c r="P33" s="5">
        <f>IF(INDEX(Table1[min_points],MATCH('Matrix Summary'!N33,Table1[feature_part],0))=INDEX(Table1[part_points],MATCH('Matrix Summary'!N33,Table1[feature_part],0)),0,INDEX(Table1[min_points],MATCH('Matrix Summary'!N33,Table1[feature_part],0)))</f>
        <v>2</v>
      </c>
      <c r="R33" s="85" t="s">
        <v>3</v>
      </c>
      <c r="S33" s="80"/>
      <c r="T33" s="80"/>
      <c r="U33" s="70" t="str">
        <f>VLOOKUP(V33,Table1[],8,FALSE)</f>
        <v>Required</v>
      </c>
      <c r="V33" s="84" t="s">
        <v>154</v>
      </c>
      <c r="W33" s="71" t="str">
        <f>INDEX(Table1[part_name],MATCH('Matrix Summary'!V33,Table1[feature_part],0))</f>
        <v>Select Project Survey</v>
      </c>
      <c r="X33" s="6">
        <f>IF(INDEX(Table1[min_points],MATCH('Matrix Summary'!V33,Table1[feature_part],0))=INDEX(Table1[part_points],MATCH('Matrix Summary'!V33,Table1[feature_part],0)),0,INDEX(Table1[min_points],MATCH('Matrix Summary'!V33,Table1[feature_part],0)))</f>
        <v>0</v>
      </c>
    </row>
    <row r="34" spans="2:24" ht="18" customHeight="1">
      <c r="B34" s="35" t="s">
        <v>151</v>
      </c>
      <c r="C34" s="36"/>
      <c r="D34" s="36"/>
      <c r="E34" s="65"/>
      <c r="F34" s="65"/>
      <c r="G34" s="37"/>
      <c r="H34" s="109" t="str">
        <f>SUM(B36:B52) &amp; " POINTS"</f>
        <v>0 POINTS</v>
      </c>
      <c r="J34" s="82"/>
      <c r="K34" s="80"/>
      <c r="L34" s="80"/>
      <c r="M34" s="70" t="str">
        <f>VLOOKUP(N34,Table1[],8,FALSE)</f>
        <v>2 points</v>
      </c>
      <c r="N34" s="71" t="s">
        <v>230</v>
      </c>
      <c r="O34" s="71" t="str">
        <f>INDEX(Table1[part_name],MATCH('Matrix Summary'!N34,Table1[feature_part],0))</f>
        <v>Provide Thermostat Control</v>
      </c>
      <c r="P34" s="5">
        <f>IF(INDEX(Table1[min_points],MATCH('Matrix Summary'!N34,Table1[feature_part],0))=INDEX(Table1[part_points],MATCH('Matrix Summary'!N34,Table1[feature_part],0)),0,INDEX(Table1[min_points],MATCH('Matrix Summary'!N34,Table1[feature_part],0)))</f>
        <v>1</v>
      </c>
      <c r="R34" s="85" t="s">
        <v>3</v>
      </c>
      <c r="S34" s="80"/>
      <c r="T34" s="80"/>
      <c r="U34" s="70" t="str">
        <f>VLOOKUP(V34,Table1[],8,FALSE)</f>
        <v>Required</v>
      </c>
      <c r="V34" s="84" t="s">
        <v>908</v>
      </c>
      <c r="W34" s="71" t="str">
        <f>INDEX(Table1[part_name],MATCH('Matrix Summary'!V34,Table1[feature_part],0))</f>
        <v>Administer Annual Survey and Report Results</v>
      </c>
      <c r="X34" s="6">
        <f>IF(INDEX(Table1[min_points],MATCH('Matrix Summary'!V34,Table1[feature_part],0))=INDEX(Table1[part_points],MATCH('Matrix Summary'!V34,Table1[feature_part],0)),0,INDEX(Table1[min_points],MATCH('Matrix Summary'!V34,Table1[feature_part],0)))</f>
        <v>0</v>
      </c>
    </row>
    <row r="35" spans="2:24" ht="18" customHeight="1">
      <c r="B35" s="26" t="s">
        <v>3</v>
      </c>
      <c r="C35" s="27" t="s">
        <v>4</v>
      </c>
      <c r="D35" s="27" t="s">
        <v>522</v>
      </c>
      <c r="E35" s="27" t="s">
        <v>5</v>
      </c>
      <c r="F35" s="28" t="s">
        <v>6</v>
      </c>
      <c r="G35" s="28" t="s">
        <v>7</v>
      </c>
      <c r="H35" s="106"/>
      <c r="J35" s="82"/>
      <c r="K35" s="80"/>
      <c r="L35" s="80"/>
      <c r="M35" s="70" t="str">
        <f>VLOOKUP(N35,Table1[],8,FALSE)</f>
        <v>1 point</v>
      </c>
      <c r="N35" s="71" t="s">
        <v>234</v>
      </c>
      <c r="O35" s="71" t="str">
        <f>INDEX(Table1[part_name],MATCH('Matrix Summary'!N35,Table1[feature_part],0))</f>
        <v>Provide Personal Cooling Options</v>
      </c>
      <c r="P35" s="5">
        <f>IF(INDEX(Table1[min_points],MATCH('Matrix Summary'!N35,Table1[feature_part],0))=INDEX(Table1[part_points],MATCH('Matrix Summary'!N35,Table1[feature_part],0)),0,INDEX(Table1[min_points],MATCH('Matrix Summary'!N35,Table1[feature_part],0)))</f>
        <v>0</v>
      </c>
      <c r="R35" s="83"/>
      <c r="S35" s="80"/>
      <c r="T35" s="80"/>
      <c r="U35" s="70" t="str">
        <f>VLOOKUP(V35,Table1[],8,FALSE)</f>
        <v>1 point</v>
      </c>
      <c r="V35" s="84" t="s">
        <v>162</v>
      </c>
      <c r="W35" s="71" t="str">
        <f>INDEX(Table1[part_name],MATCH('Matrix Summary'!V35,Table1[feature_part],0))</f>
        <v>Utilize Enhanced Survey</v>
      </c>
      <c r="X35" s="6">
        <f>IF(INDEX(Table1[min_points],MATCH('Matrix Summary'!V35,Table1[feature_part],0))=INDEX(Table1[part_points],MATCH('Matrix Summary'!V35,Table1[feature_part],0)),0,INDEX(Table1[min_points],MATCH('Matrix Summary'!V35,Table1[feature_part],0)))</f>
        <v>0</v>
      </c>
    </row>
    <row r="36" spans="2:24" ht="18" customHeight="1">
      <c r="B36" s="68" t="s">
        <v>3</v>
      </c>
      <c r="C36" s="69"/>
      <c r="D36" s="69"/>
      <c r="E36" s="70" t="str">
        <f>VLOOKUP(F36,Table1[],8,FALSE)</f>
        <v>Required</v>
      </c>
      <c r="F36" s="71" t="s">
        <v>158</v>
      </c>
      <c r="G36" s="71" t="str">
        <f>INDEX(Table1[part_name],MATCH('Matrix Summary'!F36,Table1[feature_part],0))</f>
        <v>Verify Water Quality Indicators</v>
      </c>
      <c r="H36" s="5">
        <f>IF(INDEX(Table1[min_points],MATCH('Matrix Summary'!F36,Table1[feature_part],0))=INDEX(Table1[part_points],MATCH('Matrix Summary'!F36,Table1[feature_part],0)),0,INDEX(Table1[min_points],MATCH('Matrix Summary'!F36,Table1[feature_part],0)))</f>
        <v>0</v>
      </c>
      <c r="J36" s="82"/>
      <c r="K36" s="80"/>
      <c r="L36" s="80"/>
      <c r="M36" s="70" t="str">
        <f>VLOOKUP(N36,Table1[],8,FALSE)</f>
        <v>1 point</v>
      </c>
      <c r="N36" s="71" t="s">
        <v>238</v>
      </c>
      <c r="O36" s="71" t="str">
        <f>INDEX(Table1[part_name],MATCH('Matrix Summary'!N36,Table1[feature_part],0))</f>
        <v>Provide Personal Heating Options</v>
      </c>
      <c r="P36" s="5">
        <f>IF(INDEX(Table1[min_points],MATCH('Matrix Summary'!N36,Table1[feature_part],0))=INDEX(Table1[part_points],MATCH('Matrix Summary'!N36,Table1[feature_part],0)),0,INDEX(Table1[min_points],MATCH('Matrix Summary'!N36,Table1[feature_part],0)))</f>
        <v>0</v>
      </c>
      <c r="R36" s="83"/>
      <c r="S36" s="80"/>
      <c r="T36" s="80"/>
      <c r="U36" s="70" t="str">
        <f>VLOOKUP(V36,Table1[],8,FALSE)</f>
        <v>1 point</v>
      </c>
      <c r="V36" s="84" t="s">
        <v>168</v>
      </c>
      <c r="W36" s="71" t="str">
        <f>INDEX(Table1[part_name],MATCH('Matrix Summary'!V36,Table1[feature_part],0))</f>
        <v>Utilize Pre- and Post-Occupancy Survey</v>
      </c>
      <c r="X36" s="6">
        <f>IF(INDEX(Table1[min_points],MATCH('Matrix Summary'!V36,Table1[feature_part],0))=INDEX(Table1[part_points],MATCH('Matrix Summary'!V36,Table1[feature_part],0)),0,INDEX(Table1[min_points],MATCH('Matrix Summary'!V36,Table1[feature_part],0)))</f>
        <v>0</v>
      </c>
    </row>
    <row r="37" spans="2:24" ht="18" customHeight="1">
      <c r="B37" s="68" t="s">
        <v>3</v>
      </c>
      <c r="C37" s="69"/>
      <c r="D37" s="69"/>
      <c r="E37" s="70" t="str">
        <f>VLOOKUP(F37,Table1[],8,FALSE)</f>
        <v>Required</v>
      </c>
      <c r="F37" s="71" t="s">
        <v>164</v>
      </c>
      <c r="G37" s="71" t="str">
        <f>INDEX(Table1[part_name],MATCH('Matrix Summary'!F37,Table1[feature_part],0))</f>
        <v>Meet Chemical Thresholds</v>
      </c>
      <c r="H37" s="5">
        <f>IF(INDEX(Table1[min_points],MATCH('Matrix Summary'!F37,Table1[feature_part],0))=INDEX(Table1[part_points],MATCH('Matrix Summary'!F37,Table1[feature_part],0)),0,INDEX(Table1[min_points],MATCH('Matrix Summary'!F37,Table1[feature_part],0)))</f>
        <v>0</v>
      </c>
      <c r="J37" s="82"/>
      <c r="K37" s="80"/>
      <c r="L37" s="80"/>
      <c r="M37" s="70" t="str">
        <f>VLOOKUP(N37,Table1[],8,FALSE)</f>
        <v>1 point</v>
      </c>
      <c r="N37" s="71" t="s">
        <v>242</v>
      </c>
      <c r="O37" s="71" t="str">
        <f>INDEX(Table1[part_name],MATCH('Matrix Summary'!N37,Table1[feature_part],0))</f>
        <v>Allow Flexible Dress Code</v>
      </c>
      <c r="P37" s="5">
        <f>IF(INDEX(Table1[min_points],MATCH('Matrix Summary'!N37,Table1[feature_part],0))=INDEX(Table1[part_points],MATCH('Matrix Summary'!N37,Table1[feature_part],0)),0,INDEX(Table1[min_points],MATCH('Matrix Summary'!N37,Table1[feature_part],0)))</f>
        <v>0</v>
      </c>
      <c r="R37" s="83"/>
      <c r="S37" s="80"/>
      <c r="T37" s="80"/>
      <c r="U37" s="70" t="str">
        <f>VLOOKUP(V37,Table1[],8,FALSE)</f>
        <v>1 point</v>
      </c>
      <c r="V37" s="84" t="s">
        <v>174</v>
      </c>
      <c r="W37" s="71" t="str">
        <f>INDEX(Table1[part_name],MATCH('Matrix Summary'!V37,Table1[feature_part],0))</f>
        <v>Implement Action Plan</v>
      </c>
      <c r="X37" s="6">
        <f>IF(INDEX(Table1[min_points],MATCH('Matrix Summary'!V37,Table1[feature_part],0))=INDEX(Table1[part_points],MATCH('Matrix Summary'!V37,Table1[feature_part],0)),0,INDEX(Table1[min_points],MATCH('Matrix Summary'!V37,Table1[feature_part],0)))</f>
        <v>0</v>
      </c>
    </row>
    <row r="38" spans="2:24" ht="18" customHeight="1">
      <c r="B38" s="68" t="s">
        <v>3</v>
      </c>
      <c r="C38" s="69"/>
      <c r="D38" s="69"/>
      <c r="E38" s="70" t="str">
        <f>VLOOKUP(F38,Table1[],8,FALSE)</f>
        <v>Required</v>
      </c>
      <c r="F38" s="71" t="s">
        <v>170</v>
      </c>
      <c r="G38" s="71" t="str">
        <f>INDEX(Table1[part_name],MATCH('Matrix Summary'!F38,Table1[feature_part],0))</f>
        <v>Meet Thresholds for Organics and Pesticides</v>
      </c>
      <c r="H38" s="5">
        <f>IF(INDEX(Table1[min_points],MATCH('Matrix Summary'!F38,Table1[feature_part],0))=INDEX(Table1[part_points],MATCH('Matrix Summary'!F38,Table1[feature_part],0)),0,INDEX(Table1[min_points],MATCH('Matrix Summary'!F38,Table1[feature_part],0)))</f>
        <v>0</v>
      </c>
      <c r="J38" s="82"/>
      <c r="K38" s="80"/>
      <c r="L38" s="80"/>
      <c r="M38" s="70" t="str">
        <f>VLOOKUP(N38,Table1[],8,FALSE)</f>
        <v>1 point</v>
      </c>
      <c r="N38" s="71" t="s">
        <v>246</v>
      </c>
      <c r="O38" s="71" t="str">
        <f>INDEX(Table1[part_name],MATCH('Matrix Summary'!N38,Table1[feature_part],0))</f>
        <v>Implement Radiant Heating</v>
      </c>
      <c r="P38" s="5">
        <f>IF(INDEX(Table1[min_points],MATCH('Matrix Summary'!N38,Table1[feature_part],0))=INDEX(Table1[part_points],MATCH('Matrix Summary'!N38,Table1[feature_part],0)),0,INDEX(Table1[min_points],MATCH('Matrix Summary'!N38,Table1[feature_part],0)))</f>
        <v>0</v>
      </c>
      <c r="R38" s="83"/>
      <c r="S38" s="80"/>
      <c r="T38" s="80"/>
      <c r="U38" s="70" t="str">
        <f>VLOOKUP(V38,Table1[],8,FALSE)</f>
        <v>1 point</v>
      </c>
      <c r="V38" s="84" t="s">
        <v>180</v>
      </c>
      <c r="W38" s="71" t="str">
        <f>INDEX(Table1[part_name],MATCH('Matrix Summary'!V38,Table1[feature_part],0))</f>
        <v>Facilitate Interviews, Focus Groups and/or Observations</v>
      </c>
      <c r="X38" s="6">
        <f>IF(INDEX(Table1[min_points],MATCH('Matrix Summary'!V38,Table1[feature_part],0))=INDEX(Table1[part_points],MATCH('Matrix Summary'!V38,Table1[feature_part],0)),0,INDEX(Table1[min_points],MATCH('Matrix Summary'!V38,Table1[feature_part],0)))</f>
        <v>0</v>
      </c>
    </row>
    <row r="39" spans="2:24" ht="18" customHeight="1">
      <c r="B39" s="68" t="s">
        <v>3</v>
      </c>
      <c r="C39" s="69"/>
      <c r="D39" s="69"/>
      <c r="E39" s="70" t="str">
        <f>VLOOKUP(F39,Table1[],8,FALSE)</f>
        <v>Required</v>
      </c>
      <c r="F39" s="71" t="s">
        <v>176</v>
      </c>
      <c r="G39" s="71" t="str">
        <f>INDEX(Table1[part_name],MATCH('Matrix Summary'!F39,Table1[feature_part],0))</f>
        <v>Monitor Chemical and Biological Water Quality</v>
      </c>
      <c r="H39" s="5">
        <f>IF(INDEX(Table1[min_points],MATCH('Matrix Summary'!F39,Table1[feature_part],0))=INDEX(Table1[part_points],MATCH('Matrix Summary'!F39,Table1[feature_part],0)),0,INDEX(Table1[min_points],MATCH('Matrix Summary'!F39,Table1[feature_part],0)))</f>
        <v>0</v>
      </c>
      <c r="J39" s="82"/>
      <c r="K39" s="80"/>
      <c r="L39" s="80"/>
      <c r="M39" s="70" t="str">
        <f>VLOOKUP(N39,Table1[],8,FALSE)</f>
        <v>1 point</v>
      </c>
      <c r="N39" s="71" t="s">
        <v>250</v>
      </c>
      <c r="O39" s="71" t="str">
        <f>INDEX(Table1[part_name],MATCH('Matrix Summary'!N39,Table1[feature_part],0))</f>
        <v>Implement Radiant Cooling</v>
      </c>
      <c r="P39" s="5">
        <f>IF(INDEX(Table1[min_points],MATCH('Matrix Summary'!N39,Table1[feature_part],0))=INDEX(Table1[part_points],MATCH('Matrix Summary'!N39,Table1[feature_part],0)),0,INDEX(Table1[min_points],MATCH('Matrix Summary'!N39,Table1[feature_part],0)))</f>
        <v>0</v>
      </c>
      <c r="R39" s="83"/>
      <c r="S39" s="80"/>
      <c r="T39" s="80"/>
      <c r="U39" s="70" t="str">
        <f>VLOOKUP(V39,Table1[],8,FALSE)</f>
        <v>1 point</v>
      </c>
      <c r="V39" s="84" t="s">
        <v>185</v>
      </c>
      <c r="W39" s="71" t="str">
        <f>INDEX(Table1[part_name],MATCH('Matrix Summary'!V39,Table1[feature_part],0))</f>
        <v>Promote Health Benefits</v>
      </c>
      <c r="X39" s="6">
        <f>IF(INDEX(Table1[min_points],MATCH('Matrix Summary'!V39,Table1[feature_part],0))=INDEX(Table1[part_points],MATCH('Matrix Summary'!V39,Table1[feature_part],0)),0,INDEX(Table1[min_points],MATCH('Matrix Summary'!V39,Table1[feature_part],0)))</f>
        <v>0</v>
      </c>
    </row>
    <row r="40" spans="2:24" ht="18" customHeight="1">
      <c r="B40" s="68" t="s">
        <v>3</v>
      </c>
      <c r="C40" s="69"/>
      <c r="D40" s="69"/>
      <c r="E40" s="70" t="str">
        <f>VLOOKUP(F40,Table1[],8,FALSE)</f>
        <v>Required</v>
      </c>
      <c r="F40" s="71" t="s">
        <v>181</v>
      </c>
      <c r="G40" s="71" t="str">
        <f>INDEX(Table1[part_name],MATCH('Matrix Summary'!F40,Table1[feature_part],0))</f>
        <v>Implement Legionella Management Plan</v>
      </c>
      <c r="H40" s="5">
        <f>IF(INDEX(Table1[min_points],MATCH('Matrix Summary'!F40,Table1[feature_part],0))=INDEX(Table1[part_points],MATCH('Matrix Summary'!F40,Table1[feature_part],0)),0,INDEX(Table1[min_points],MATCH('Matrix Summary'!F40,Table1[feature_part],0)))</f>
        <v>0</v>
      </c>
      <c r="J40" s="82"/>
      <c r="K40" s="80"/>
      <c r="L40" s="80"/>
      <c r="M40" s="70" t="str">
        <f>VLOOKUP(N40,Table1[],8,FALSE)</f>
        <v>1 point</v>
      </c>
      <c r="N40" s="71" t="s">
        <v>256</v>
      </c>
      <c r="O40" s="71" t="str">
        <f>INDEX(Table1[part_name],MATCH('Matrix Summary'!N40,Table1[feature_part],0))</f>
        <v>Monitor Thermal Environment</v>
      </c>
      <c r="P40" s="5">
        <f>IF(INDEX(Table1[min_points],MATCH('Matrix Summary'!N40,Table1[feature_part],0))=INDEX(Table1[part_points],MATCH('Matrix Summary'!N40,Table1[feature_part],0)),0,INDEX(Table1[min_points],MATCH('Matrix Summary'!N40,Table1[feature_part],0)))</f>
        <v>0</v>
      </c>
      <c r="R40" s="83"/>
      <c r="S40" s="80"/>
      <c r="T40" s="80"/>
      <c r="U40" s="70" t="str">
        <f>VLOOKUP(V40,Table1[],8,FALSE)</f>
        <v>1 point</v>
      </c>
      <c r="V40" s="84" t="s">
        <v>190</v>
      </c>
      <c r="W40" s="71" t="str">
        <f>INDEX(Table1[part_name],MATCH('Matrix Summary'!V40,Table1[feature_part],0))</f>
        <v>Offer On-Demand Health Services</v>
      </c>
      <c r="X40" s="6">
        <f>IF(INDEX(Table1[min_points],MATCH('Matrix Summary'!V40,Table1[feature_part],0))=INDEX(Table1[part_points],MATCH('Matrix Summary'!V40,Table1[feature_part],0)),0,INDEX(Table1[min_points],MATCH('Matrix Summary'!V40,Table1[feature_part],0)))</f>
        <v>0</v>
      </c>
    </row>
    <row r="41" spans="2:24" ht="18" customHeight="1">
      <c r="B41" s="72"/>
      <c r="C41" s="69"/>
      <c r="D41" s="69"/>
      <c r="E41" s="70" t="str">
        <f>VLOOKUP(F41,Table1[],8,FALSE)</f>
        <v>1 point</v>
      </c>
      <c r="F41" s="71" t="s">
        <v>187</v>
      </c>
      <c r="G41" s="71" t="str">
        <f>INDEX(Table1[part_name],MATCH('Matrix Summary'!F41,Table1[feature_part],0))</f>
        <v>Meet Thresholds for Drinking Water Taste</v>
      </c>
      <c r="H41" s="5">
        <f>IF(INDEX(Table1[min_points],MATCH('Matrix Summary'!F41,Table1[feature_part],0))=INDEX(Table1[part_points],MATCH('Matrix Summary'!F41,Table1[feature_part],0)),0,INDEX(Table1[min_points],MATCH('Matrix Summary'!F41,Table1[feature_part],0)))</f>
        <v>0</v>
      </c>
      <c r="J41" s="82"/>
      <c r="K41" s="80"/>
      <c r="L41" s="80"/>
      <c r="M41" s="70" t="str">
        <f>VLOOKUP(N41,Table1[],8,FALSE)</f>
        <v>1 point</v>
      </c>
      <c r="N41" s="71" t="s">
        <v>262</v>
      </c>
      <c r="O41" s="71" t="str">
        <f>INDEX(Table1[part_name],MATCH('Matrix Summary'!N41,Table1[feature_part],0))</f>
        <v>Manage Relative Humidity</v>
      </c>
      <c r="P41" s="5">
        <f>IF(INDEX(Table1[min_points],MATCH('Matrix Summary'!N41,Table1[feature_part],0))=INDEX(Table1[part_points],MATCH('Matrix Summary'!N41,Table1[feature_part],0)),0,INDEX(Table1[min_points],MATCH('Matrix Summary'!N41,Table1[feature_part],0)))</f>
        <v>0</v>
      </c>
      <c r="R41" s="83"/>
      <c r="S41" s="80"/>
      <c r="T41" s="80"/>
      <c r="U41" s="70" t="str">
        <f>VLOOKUP(V41,Table1[],8,FALSE)</f>
        <v>1 point</v>
      </c>
      <c r="V41" s="84" t="s">
        <v>195</v>
      </c>
      <c r="W41" s="71" t="str">
        <f>INDEX(Table1[part_name],MATCH('Matrix Summary'!V41,Table1[feature_part],0))</f>
        <v>Offer Sick Leave</v>
      </c>
      <c r="X41" s="6">
        <f>IF(INDEX(Table1[min_points],MATCH('Matrix Summary'!V41,Table1[feature_part],0))=INDEX(Table1[part_points],MATCH('Matrix Summary'!V41,Table1[feature_part],0)),0,INDEX(Table1[min_points],MATCH('Matrix Summary'!V41,Table1[feature_part],0)))</f>
        <v>0</v>
      </c>
    </row>
    <row r="42" spans="2:24" ht="18" customHeight="1">
      <c r="B42" s="72"/>
      <c r="C42" s="69"/>
      <c r="D42" s="69"/>
      <c r="E42" s="70" t="str">
        <f>VLOOKUP(F42,Table1[],8,FALSE)</f>
        <v>2 points</v>
      </c>
      <c r="F42" s="71" t="s">
        <v>192</v>
      </c>
      <c r="G42" s="71" t="str">
        <f>INDEX(Table1[part_name],MATCH('Matrix Summary'!F42,Table1[feature_part],0))</f>
        <v>Assess and Maintain Drinking Water Quality</v>
      </c>
      <c r="H42" s="5">
        <f>IF(INDEX(Table1[min_points],MATCH('Matrix Summary'!F42,Table1[feature_part],0))=INDEX(Table1[part_points],MATCH('Matrix Summary'!F42,Table1[feature_part],0)),0,INDEX(Table1[min_points],MATCH('Matrix Summary'!F42,Table1[feature_part],0)))</f>
        <v>0</v>
      </c>
      <c r="J42" s="82"/>
      <c r="K42" s="80"/>
      <c r="L42" s="80"/>
      <c r="M42" s="70" t="str">
        <f>VLOOKUP(N42,Table1[],8,FALSE)</f>
        <v>1 point</v>
      </c>
      <c r="N42" s="71" t="s">
        <v>484</v>
      </c>
      <c r="O42" s="71" t="str">
        <f>INDEX(Table1[part_name],MATCH('Matrix Summary'!N42,Table1[feature_part],0))</f>
        <v>Provide Windows with Multiple Opening Modes</v>
      </c>
      <c r="P42" s="5">
        <f>IF(INDEX(Table1[min_points],MATCH('Matrix Summary'!N42,Table1[feature_part],0))=INDEX(Table1[part_points],MATCH('Matrix Summary'!N42,Table1[feature_part],0)),0,INDEX(Table1[min_points],MATCH('Matrix Summary'!N42,Table1[feature_part],0)))</f>
        <v>0</v>
      </c>
      <c r="R42" s="83"/>
      <c r="S42" s="80"/>
      <c r="T42" s="80"/>
      <c r="U42" s="70" t="str">
        <f>VLOOKUP(V42,Table1[],8,FALSE)</f>
        <v>1 point</v>
      </c>
      <c r="V42" s="84" t="s">
        <v>909</v>
      </c>
      <c r="W42" s="71" t="str">
        <f>INDEX(Table1[part_name],MATCH('Matrix Summary'!V42,Table1[feature_part],0))</f>
        <v>Support Community Immunity</v>
      </c>
      <c r="X42" s="6">
        <f>IF(INDEX(Table1[min_points],MATCH('Matrix Summary'!V42,Table1[feature_part],0))=INDEX(Table1[part_points],MATCH('Matrix Summary'!V42,Table1[feature_part],0)),0,INDEX(Table1[min_points],MATCH('Matrix Summary'!V42,Table1[feature_part],0)))</f>
        <v>0</v>
      </c>
    </row>
    <row r="43" spans="2:24" ht="18" customHeight="1">
      <c r="B43" s="72"/>
      <c r="C43" s="69"/>
      <c r="D43" s="69"/>
      <c r="E43" s="70" t="str">
        <f>VLOOKUP(F43,Table1[],8,FALSE)</f>
        <v>1 point</v>
      </c>
      <c r="F43" s="71" t="s">
        <v>197</v>
      </c>
      <c r="G43" s="71" t="str">
        <f>INDEX(Table1[part_name],MATCH('Matrix Summary'!F43,Table1[feature_part],0))</f>
        <v>Promote Drinking Water Transparency</v>
      </c>
      <c r="H43" s="5">
        <f>IF(INDEX(Table1[min_points],MATCH('Matrix Summary'!F43,Table1[feature_part],0))=INDEX(Table1[part_points],MATCH('Matrix Summary'!F43,Table1[feature_part],0)),0,INDEX(Table1[min_points],MATCH('Matrix Summary'!F43,Table1[feature_part],0)))</f>
        <v>0</v>
      </c>
      <c r="J43" s="82"/>
      <c r="K43" s="80"/>
      <c r="L43" s="80"/>
      <c r="M43" s="70" t="str">
        <f>VLOOKUP(N43,Table1[],8,FALSE)</f>
        <v>1 point</v>
      </c>
      <c r="N43" s="71" t="s">
        <v>485</v>
      </c>
      <c r="O43" s="71" t="str">
        <f>INDEX(Table1[part_name],MATCH('Matrix Summary'!N43,Table1[feature_part],0))</f>
        <v>Manage Outdoor Heat</v>
      </c>
      <c r="P43" s="5">
        <f>IF(INDEX(Table1[min_points],MATCH('Matrix Summary'!N43,Table1[feature_part],0))=INDEX(Table1[part_points],MATCH('Matrix Summary'!N43,Table1[feature_part],0)),0,INDEX(Table1[min_points],MATCH('Matrix Summary'!N43,Table1[feature_part],0)))</f>
        <v>0</v>
      </c>
      <c r="R43" s="83"/>
      <c r="S43" s="80"/>
      <c r="T43" s="80"/>
      <c r="U43" s="70" t="str">
        <f>VLOOKUP(V43,Table1[],8,FALSE)</f>
        <v>1 point</v>
      </c>
      <c r="V43" s="84" t="s">
        <v>1029</v>
      </c>
      <c r="W43" s="71" t="str">
        <f>INDEX(Table1[part_name],MATCH('Matrix Summary'!V43,Table1[feature_part],0))</f>
        <v>β Provide Enhanced Health Benefits</v>
      </c>
      <c r="X43" s="6">
        <f>IF(INDEX(Table1[min_points],MATCH('Matrix Summary'!V43,Table1[feature_part],0))=INDEX(Table1[part_points],MATCH('Matrix Summary'!V43,Table1[feature_part],0)),0,INDEX(Table1[min_points],MATCH('Matrix Summary'!V43,Table1[feature_part],0)))</f>
        <v>0</v>
      </c>
    </row>
    <row r="44" spans="2:24" ht="18" customHeight="1">
      <c r="B44" s="72"/>
      <c r="C44" s="69"/>
      <c r="D44" s="69"/>
      <c r="E44" s="70" t="str">
        <f>VLOOKUP(F44,Table1[],8,FALSE)</f>
        <v>1 point</v>
      </c>
      <c r="F44" s="71" t="s">
        <v>201</v>
      </c>
      <c r="G44" s="71" t="str">
        <f>INDEX(Table1[part_name],MATCH('Matrix Summary'!F44,Table1[feature_part],0))</f>
        <v>Ensure Drinking Water Access</v>
      </c>
      <c r="H44" s="5">
        <f>IF(INDEX(Table1[min_points],MATCH('Matrix Summary'!F44,Table1[feature_part],0))=INDEX(Table1[part_points],MATCH('Matrix Summary'!F44,Table1[feature_part],0)),0,INDEX(Table1[min_points],MATCH('Matrix Summary'!F44,Table1[feature_part],0)))</f>
        <v>0</v>
      </c>
      <c r="J44" s="82"/>
      <c r="K44" s="80"/>
      <c r="L44" s="80"/>
      <c r="M44" s="70" t="str">
        <f>VLOOKUP(N44,Table1[],8,FALSE)</f>
        <v>1 point</v>
      </c>
      <c r="N44" s="71" t="s">
        <v>486</v>
      </c>
      <c r="O44" s="71" t="str">
        <f>INDEX(Table1[part_name],MATCH('Matrix Summary'!N44,Table1[feature_part],0))</f>
        <v>Avoid Excessive Wind</v>
      </c>
      <c r="P44" s="5">
        <f>IF(INDEX(Table1[min_points],MATCH('Matrix Summary'!N44,Table1[feature_part],0))=INDEX(Table1[part_points],MATCH('Matrix Summary'!N44,Table1[feature_part],0)),0,INDEX(Table1[min_points],MATCH('Matrix Summary'!N44,Table1[feature_part],0)))</f>
        <v>0</v>
      </c>
      <c r="R44" s="83"/>
      <c r="S44" s="80"/>
      <c r="T44" s="80"/>
      <c r="U44" s="70" t="str">
        <f>VLOOKUP(V44,Table1[],8,FALSE)</f>
        <v>1 point</v>
      </c>
      <c r="V44" s="84" t="s">
        <v>199</v>
      </c>
      <c r="W44" s="71" t="str">
        <f>INDEX(Table1[part_name],MATCH('Matrix Summary'!V44,Table1[feature_part],0))</f>
        <v>Promote Culture of Health</v>
      </c>
      <c r="X44" s="6">
        <f>IF(INDEX(Table1[min_points],MATCH('Matrix Summary'!V44,Table1[feature_part],0))=INDEX(Table1[part_points],MATCH('Matrix Summary'!V44,Table1[feature_part],0)),0,INDEX(Table1[min_points],MATCH('Matrix Summary'!V44,Table1[feature_part],0)))</f>
        <v>0</v>
      </c>
    </row>
    <row r="45" spans="2:24" ht="18" customHeight="1">
      <c r="B45" s="72"/>
      <c r="C45" s="69"/>
      <c r="D45" s="69"/>
      <c r="E45" s="70" t="str">
        <f>VLOOKUP(F45,Table1[],8,FALSE)</f>
        <v>1 point</v>
      </c>
      <c r="F45" s="71" t="s">
        <v>204</v>
      </c>
      <c r="G45" s="71" t="str">
        <f>INDEX(Table1[part_name],MATCH('Matrix Summary'!F45,Table1[feature_part],0))</f>
        <v>Design Envelope for Moisture Protection</v>
      </c>
      <c r="H45" s="5">
        <f>IF(INDEX(Table1[min_points],MATCH('Matrix Summary'!F45,Table1[feature_part],0))=INDEX(Table1[part_points],MATCH('Matrix Summary'!F45,Table1[feature_part],0)),0,INDEX(Table1[min_points],MATCH('Matrix Summary'!F45,Table1[feature_part],0)))</f>
        <v>0</v>
      </c>
      <c r="J45" s="82"/>
      <c r="K45" s="80"/>
      <c r="L45" s="80"/>
      <c r="M45" s="70" t="str">
        <f>VLOOKUP(N45,Table1[],8,FALSE)</f>
        <v>1 point</v>
      </c>
      <c r="N45" s="71" t="s">
        <v>487</v>
      </c>
      <c r="O45" s="71" t="str">
        <f>INDEX(Table1[part_name],MATCH('Matrix Summary'!N45,Table1[feature_part],0))</f>
        <v>Support Outdoor Nature Access</v>
      </c>
      <c r="P45" s="5">
        <f>IF(INDEX(Table1[min_points],MATCH('Matrix Summary'!N45,Table1[feature_part],0))=INDEX(Table1[part_points],MATCH('Matrix Summary'!N45,Table1[feature_part],0)),0,INDEX(Table1[min_points],MATCH('Matrix Summary'!N45,Table1[feature_part],0)))</f>
        <v>0</v>
      </c>
      <c r="R45" s="83"/>
      <c r="S45" s="80"/>
      <c r="T45" s="80"/>
      <c r="U45" s="70" t="str">
        <f>VLOOKUP(V45,Table1[],8,FALSE)</f>
        <v>1 point</v>
      </c>
      <c r="V45" s="84" t="s">
        <v>203</v>
      </c>
      <c r="W45" s="71" t="str">
        <f>INDEX(Table1[part_name],MATCH('Matrix Summary'!V45,Table1[feature_part],0))</f>
        <v>Establish Health Promotion Leader</v>
      </c>
      <c r="X45" s="6">
        <f>IF(INDEX(Table1[min_points],MATCH('Matrix Summary'!V45,Table1[feature_part],0))=INDEX(Table1[part_points],MATCH('Matrix Summary'!V45,Table1[feature_part],0)),0,INDEX(Table1[min_points],MATCH('Matrix Summary'!V45,Table1[feature_part],0)))</f>
        <v>0</v>
      </c>
    </row>
    <row r="46" spans="2:24" ht="18" customHeight="1">
      <c r="B46" s="72"/>
      <c r="C46" s="69"/>
      <c r="D46" s="69"/>
      <c r="E46" s="70" t="str">
        <f>VLOOKUP(F46,Table1[],8,FALSE)</f>
        <v>1 point</v>
      </c>
      <c r="F46" s="71" t="s">
        <v>209</v>
      </c>
      <c r="G46" s="71" t="str">
        <f>INDEX(Table1[part_name],MATCH('Matrix Summary'!F46,Table1[feature_part],0))</f>
        <v>Design Interiors for Moisture Management</v>
      </c>
      <c r="H46" s="5">
        <f>IF(INDEX(Table1[min_points],MATCH('Matrix Summary'!F46,Table1[feature_part],0))=INDEX(Table1[part_points],MATCH('Matrix Summary'!F46,Table1[feature_part],0)),0,INDEX(Table1[min_points],MATCH('Matrix Summary'!F46,Table1[feature_part],0)))</f>
        <v>0</v>
      </c>
      <c r="R46" s="83"/>
      <c r="S46" s="80"/>
      <c r="T46" s="80"/>
      <c r="U46" s="70" t="str">
        <f>VLOOKUP(V46,Table1[],8,FALSE)</f>
        <v>3 points</v>
      </c>
      <c r="V46" s="84" t="s">
        <v>207</v>
      </c>
      <c r="W46" s="71" t="str">
        <f>INDEX(Table1[part_name],MATCH('Matrix Summary'!V46,Table1[feature_part],0))</f>
        <v>Offer New Parent Leave</v>
      </c>
      <c r="X46" s="6">
        <f>IF(INDEX(Table1[min_points],MATCH('Matrix Summary'!V46,Table1[feature_part],0))=INDEX(Table1[part_points],MATCH('Matrix Summary'!V46,Table1[feature_part],0)),0,INDEX(Table1[min_points],MATCH('Matrix Summary'!V46,Table1[feature_part],0)))</f>
        <v>1</v>
      </c>
    </row>
    <row r="47" spans="2:24" ht="18" customHeight="1">
      <c r="B47" s="72"/>
      <c r="C47" s="69"/>
      <c r="D47" s="69"/>
      <c r="E47" s="70" t="str">
        <f>VLOOKUP(F47,Table1[],8,FALSE)</f>
        <v>1 point</v>
      </c>
      <c r="F47" s="71" t="s">
        <v>213</v>
      </c>
      <c r="G47" s="71" t="str">
        <f>INDEX(Table1[part_name],MATCH('Matrix Summary'!F47,Table1[feature_part],0))</f>
        <v>Implement Mold and Moisture Management Plan</v>
      </c>
      <c r="H47" s="5">
        <f>IF(INDEX(Table1[min_points],MATCH('Matrix Summary'!F47,Table1[feature_part],0))=INDEX(Table1[part_points],MATCH('Matrix Summary'!F47,Table1[feature_part],0)),0,INDEX(Table1[min_points],MATCH('Matrix Summary'!F47,Table1[feature_part],0)))</f>
        <v>0</v>
      </c>
      <c r="J47" s="39" t="s">
        <v>285</v>
      </c>
      <c r="K47" s="39"/>
      <c r="L47" s="39"/>
      <c r="M47" s="39"/>
      <c r="N47" s="39"/>
      <c r="O47" s="40"/>
      <c r="P47" s="40" t="str">
        <f>SUM(J49:J62)&amp;" POINTS"</f>
        <v>0 POINTS</v>
      </c>
      <c r="R47" s="83"/>
      <c r="S47" s="80"/>
      <c r="T47" s="80"/>
      <c r="U47" s="70" t="str">
        <f>VLOOKUP(V47,Table1[],8,FALSE)</f>
        <v>1 point</v>
      </c>
      <c r="V47" s="84" t="s">
        <v>211</v>
      </c>
      <c r="W47" s="71" t="str">
        <f>INDEX(Table1[part_name],MATCH('Matrix Summary'!V47,Table1[feature_part],0))</f>
        <v>Offer Workplace Breastfeeding Support</v>
      </c>
      <c r="X47" s="6">
        <f>IF(INDEX(Table1[min_points],MATCH('Matrix Summary'!V47,Table1[feature_part],0))=INDEX(Table1[part_points],MATCH('Matrix Summary'!V47,Table1[feature_part],0)),0,INDEX(Table1[min_points],MATCH('Matrix Summary'!V47,Table1[feature_part],0)))</f>
        <v>0</v>
      </c>
    </row>
    <row r="48" spans="2:24" ht="18" customHeight="1">
      <c r="B48" s="72"/>
      <c r="C48" s="69"/>
      <c r="D48" s="69"/>
      <c r="E48" s="70" t="str">
        <f>VLOOKUP(F48,Table1[],8,FALSE)</f>
        <v>1 point</v>
      </c>
      <c r="F48" s="71" t="s">
        <v>219</v>
      </c>
      <c r="G48" s="71" t="str">
        <f>INDEX(Table1[part_name],MATCH('Matrix Summary'!F48,Table1[feature_part],0))</f>
        <v>Provide Equipped Bathrooms</v>
      </c>
      <c r="H48" s="5">
        <f>IF(INDEX(Table1[min_points],MATCH('Matrix Summary'!F48,Table1[feature_part],0))=INDEX(Table1[part_points],MATCH('Matrix Summary'!F48,Table1[feature_part],0)),0,INDEX(Table1[min_points],MATCH('Matrix Summary'!F48,Table1[feature_part],0)))</f>
        <v>0</v>
      </c>
      <c r="J48" s="27" t="s">
        <v>3</v>
      </c>
      <c r="K48" s="27" t="s">
        <v>4</v>
      </c>
      <c r="L48" s="27" t="s">
        <v>522</v>
      </c>
      <c r="M48" s="27" t="s">
        <v>5</v>
      </c>
      <c r="N48" s="28" t="s">
        <v>6</v>
      </c>
      <c r="O48" s="28" t="s">
        <v>7</v>
      </c>
      <c r="P48" s="28"/>
      <c r="R48" s="83"/>
      <c r="S48" s="80"/>
      <c r="T48" s="80"/>
      <c r="U48" s="70" t="str">
        <f>VLOOKUP(V48,Table1[],8,FALSE)</f>
        <v>2 points</v>
      </c>
      <c r="V48" s="84" t="s">
        <v>217</v>
      </c>
      <c r="W48" s="71" t="str">
        <f>INDEX(Table1[part_name],MATCH('Matrix Summary'!V48,Table1[feature_part],0))</f>
        <v>Design Lactation Room</v>
      </c>
      <c r="X48" s="6">
        <f>IF(INDEX(Table1[min_points],MATCH('Matrix Summary'!V48,Table1[feature_part],0))=INDEX(Table1[part_points],MATCH('Matrix Summary'!V48,Table1[feature_part],0)),0,INDEX(Table1[min_points],MATCH('Matrix Summary'!V48,Table1[feature_part],0)))</f>
        <v>0</v>
      </c>
    </row>
    <row r="49" spans="2:24" ht="18" customHeight="1">
      <c r="B49" s="72"/>
      <c r="C49" s="69"/>
      <c r="D49" s="69"/>
      <c r="E49" s="70" t="str">
        <f>VLOOKUP(F49,Table1[],8,FALSE)</f>
        <v>1 point</v>
      </c>
      <c r="F49" s="71" t="s">
        <v>223</v>
      </c>
      <c r="G49" s="71" t="str">
        <f>INDEX(Table1[part_name],MATCH('Matrix Summary'!F49,Table1[feature_part],0))</f>
        <v>Provide Hands-Free Fixtures in Bathrooms</v>
      </c>
      <c r="H49" s="5">
        <f>IF(INDEX(Table1[min_points],MATCH('Matrix Summary'!F49,Table1[feature_part],0))=INDEX(Table1[part_points],MATCH('Matrix Summary'!F49,Table1[feature_part],0)),0,INDEX(Table1[min_points],MATCH('Matrix Summary'!F49,Table1[feature_part],0)))</f>
        <v>0</v>
      </c>
      <c r="J49" s="85" t="s">
        <v>3</v>
      </c>
      <c r="K49" s="80"/>
      <c r="L49" s="80"/>
      <c r="M49" s="70" t="str">
        <f>VLOOKUP(N49,Table1[],8,FALSE)</f>
        <v>Required</v>
      </c>
      <c r="N49" s="71" t="s">
        <v>291</v>
      </c>
      <c r="O49" s="71" t="str">
        <f>INDEX(Table1[part_name],MATCH('Matrix Summary'!N49,Table1[feature_part],0))</f>
        <v>Label Acoustic Zones</v>
      </c>
      <c r="P49" s="5">
        <f>IF(INDEX(Table1[min_points],MATCH('Matrix Summary'!N49,Table1[feature_part],0))=INDEX(Table1[part_points],MATCH('Matrix Summary'!N49,Table1[feature_part],0)),0,INDEX(Table1[min_points],MATCH('Matrix Summary'!N49,Table1[feature_part],0)))</f>
        <v>0</v>
      </c>
      <c r="R49" s="83"/>
      <c r="S49" s="80"/>
      <c r="T49" s="80"/>
      <c r="U49" s="70" t="str">
        <f>VLOOKUP(V49,Table1[],8,FALSE)</f>
        <v>1 point</v>
      </c>
      <c r="V49" s="84" t="s">
        <v>221</v>
      </c>
      <c r="W49" s="71" t="str">
        <f>INDEX(Table1[part_name],MATCH('Matrix Summary'!V49,Table1[feature_part],0))</f>
        <v>Offer Childcare Support</v>
      </c>
      <c r="X49" s="6">
        <f>IF(INDEX(Table1[min_points],MATCH('Matrix Summary'!V49,Table1[feature_part],0))=INDEX(Table1[part_points],MATCH('Matrix Summary'!V49,Table1[feature_part],0)),0,INDEX(Table1[min_points],MATCH('Matrix Summary'!V49,Table1[feature_part],0)))</f>
        <v>0</v>
      </c>
    </row>
    <row r="50" spans="2:24" ht="18" customHeight="1">
      <c r="B50" s="72"/>
      <c r="C50" s="69"/>
      <c r="D50" s="69"/>
      <c r="E50" s="70" t="str">
        <f>VLOOKUP(F50,Table1[],8,FALSE)</f>
        <v>1 point</v>
      </c>
      <c r="F50" s="71" t="s">
        <v>228</v>
      </c>
      <c r="G50" s="71" t="str">
        <f>INDEX(Table1[part_name],MATCH('Matrix Summary'!F50,Table1[feature_part],0))</f>
        <v>Support Effective Handwashing</v>
      </c>
      <c r="H50" s="5">
        <f>IF(INDEX(Table1[min_points],MATCH('Matrix Summary'!F50,Table1[feature_part],0))=INDEX(Table1[part_points],MATCH('Matrix Summary'!F50,Table1[feature_part],0)),0,INDEX(Table1[min_points],MATCH('Matrix Summary'!F50,Table1[feature_part],0)))</f>
        <v>0</v>
      </c>
      <c r="J50" s="85" t="s">
        <v>3</v>
      </c>
      <c r="K50" s="80"/>
      <c r="L50" s="80"/>
      <c r="M50" s="70" t="str">
        <f>VLOOKUP(N50,Table1[],8,FALSE)</f>
        <v>Required</v>
      </c>
      <c r="N50" s="71" t="s">
        <v>413</v>
      </c>
      <c r="O50" s="71" t="str">
        <f>INDEX(Table1[part_name],MATCH('Matrix Summary'!N50,Table1[feature_part],0))</f>
        <v>Provide Acoustic Design Plan</v>
      </c>
      <c r="P50" s="5">
        <f>IF(INDEX(Table1[min_points],MATCH('Matrix Summary'!N50,Table1[feature_part],0))=INDEX(Table1[part_points],MATCH('Matrix Summary'!N50,Table1[feature_part],0)),0,INDEX(Table1[min_points],MATCH('Matrix Summary'!N50,Table1[feature_part],0)))</f>
        <v>0</v>
      </c>
      <c r="R50" s="83"/>
      <c r="S50" s="80"/>
      <c r="T50" s="80"/>
      <c r="U50" s="70" t="str">
        <f>VLOOKUP(V50,Table1[],8,FALSE)</f>
        <v>1 point</v>
      </c>
      <c r="V50" s="84" t="s">
        <v>226</v>
      </c>
      <c r="W50" s="71" t="str">
        <f>INDEX(Table1[part_name],MATCH('Matrix Summary'!V50,Table1[feature_part],0))</f>
        <v>Offer Family Leave</v>
      </c>
      <c r="X50" s="6">
        <f>IF(INDEX(Table1[min_points],MATCH('Matrix Summary'!V50,Table1[feature_part],0))=INDEX(Table1[part_points],MATCH('Matrix Summary'!V50,Table1[feature_part],0)),0,INDEX(Table1[min_points],MATCH('Matrix Summary'!V50,Table1[feature_part],0)))</f>
        <v>0</v>
      </c>
    </row>
    <row r="51" spans="2:24" ht="18" customHeight="1">
      <c r="B51" s="72"/>
      <c r="C51" s="69"/>
      <c r="D51" s="69"/>
      <c r="E51" s="70" t="str">
        <f>VLOOKUP(F51,Table1[],8,FALSE)</f>
        <v>1 point</v>
      </c>
      <c r="F51" s="71" t="s">
        <v>899</v>
      </c>
      <c r="G51" s="91" t="str">
        <f>INDEX(Table1[part_name],MATCH('Matrix Summary'!F51,Table1[feature_part],0))</f>
        <v>Provide Handwashing Supplies and Signage</v>
      </c>
      <c r="H51" s="5">
        <f>IF(INDEX(Table1[min_points],MATCH('Matrix Summary'!F51,Table1[feature_part],0))=INDEX(Table1[part_points],MATCH('Matrix Summary'!F51,Table1[feature_part],0)),0,INDEX(Table1[min_points],MATCH('Matrix Summary'!F51,Table1[feature_part],0)))</f>
        <v>0</v>
      </c>
      <c r="J51" s="82"/>
      <c r="K51" s="80"/>
      <c r="L51" s="80"/>
      <c r="M51" s="73" t="str">
        <f>VLOOKUP(N51,Table1[],8,FALSE)</f>
        <v>3 points</v>
      </c>
      <c r="N51" s="71" t="s">
        <v>414</v>
      </c>
      <c r="O51" s="71" t="str">
        <f>INDEX(Table1[part_name],MATCH('Matrix Summary'!N51,Table1[feature_part],0))</f>
        <v>Limit Background Noise Levels</v>
      </c>
      <c r="P51" s="5">
        <f>IF(INDEX(Table1[min_points],MATCH('Matrix Summary'!N51,Table1[feature_part],0))=INDEX(Table1[part_points],MATCH('Matrix Summary'!N51,Table1[feature_part],0)),0,INDEX(Table1[min_points],MATCH('Matrix Summary'!N51,Table1[feature_part],0)))</f>
        <v>1</v>
      </c>
      <c r="R51" s="83"/>
      <c r="S51" s="80"/>
      <c r="T51" s="80"/>
      <c r="U51" s="70" t="str">
        <f>VLOOKUP(V51,Table1[],8,FALSE)</f>
        <v>1 point</v>
      </c>
      <c r="V51" s="84" t="s">
        <v>232</v>
      </c>
      <c r="W51" s="71" t="str">
        <f>INDEX(Table1[part_name],MATCH('Matrix Summary'!V51,Table1[feature_part],0))</f>
        <v>Offer Bereavement Support</v>
      </c>
      <c r="X51" s="6">
        <f>IF(INDEX(Table1[min_points],MATCH('Matrix Summary'!V51,Table1[feature_part],0))=INDEX(Table1[part_points],MATCH('Matrix Summary'!V51,Table1[feature_part],0)),0,INDEX(Table1[min_points],MATCH('Matrix Summary'!V51,Table1[feature_part],0)))</f>
        <v>0</v>
      </c>
    </row>
    <row r="52" spans="2:24" ht="18" customHeight="1">
      <c r="B52" s="72"/>
      <c r="C52" s="69"/>
      <c r="D52" s="69"/>
      <c r="E52" s="70" t="str">
        <f>VLOOKUP(F52,Table1[],8,FALSE)</f>
        <v>2 points</v>
      </c>
      <c r="F52" s="74" t="s">
        <v>475</v>
      </c>
      <c r="G52" s="91" t="str">
        <f>INDEX(Table1[part_name],MATCH('Matrix Summary'!F52,Table1[feature_part],0))</f>
        <v>Implement Safety Plan for Non-Potable Water Capture and Reuse</v>
      </c>
      <c r="H52" s="5">
        <f>IF(INDEX(Table1[min_points],MATCH('Matrix Summary'!F52,Table1[feature_part],0))=INDEX(Table1[part_points],MATCH('Matrix Summary'!F52,Table1[feature_part],0)),0,INDEX(Table1[min_points],MATCH('Matrix Summary'!F52,Table1[feature_part],0)))</f>
        <v>0</v>
      </c>
      <c r="J52" s="82"/>
      <c r="K52" s="80"/>
      <c r="L52" s="80"/>
      <c r="M52" s="70" t="str">
        <f>VLOOKUP(N52,Table1[],8,FALSE)</f>
        <v>1 point</v>
      </c>
      <c r="N52" s="71" t="s">
        <v>415</v>
      </c>
      <c r="O52" s="71" t="str">
        <f>INDEX(Table1[part_name],MATCH('Matrix Summary'!N52,Table1[feature_part],0))</f>
        <v>Design for Sound Isolation at Walls and Doors</v>
      </c>
      <c r="P52" s="5">
        <f>IF(INDEX(Table1[min_points],MATCH('Matrix Summary'!N52,Table1[feature_part],0))=INDEX(Table1[part_points],MATCH('Matrix Summary'!N52,Table1[feature_part],0)),0,INDEX(Table1[min_points],MATCH('Matrix Summary'!N52,Table1[feature_part],0)))</f>
        <v>0</v>
      </c>
      <c r="R52" s="83"/>
      <c r="S52" s="80"/>
      <c r="T52" s="80"/>
      <c r="U52" s="70" t="str">
        <f>VLOOKUP(V52,Table1[],8,FALSE)</f>
        <v>1 point</v>
      </c>
      <c r="V52" s="84" t="s">
        <v>236</v>
      </c>
      <c r="W52" s="71" t="str">
        <f>INDEX(Table1[part_name],MATCH('Matrix Summary'!V52,Table1[feature_part],0))</f>
        <v>Promote Community Engagement</v>
      </c>
      <c r="X52" s="6">
        <f>IF(INDEX(Table1[min_points],MATCH('Matrix Summary'!V52,Table1[feature_part],0))=INDEX(Table1[part_points],MATCH('Matrix Summary'!V52,Table1[feature_part],0)),0,INDEX(Table1[min_points],MATCH('Matrix Summary'!V52,Table1[feature_part],0)))</f>
        <v>0</v>
      </c>
    </row>
    <row r="53" spans="2:24" ht="18" customHeight="1">
      <c r="B53" s="34"/>
      <c r="J53" s="82"/>
      <c r="K53" s="80"/>
      <c r="L53" s="80"/>
      <c r="M53" s="70" t="str">
        <f>VLOOKUP(N53,Table1[],8,FALSE)</f>
        <v>2 points</v>
      </c>
      <c r="N53" s="71" t="s">
        <v>416</v>
      </c>
      <c r="O53" s="71" t="str">
        <f>INDEX(Table1[part_name],MATCH('Matrix Summary'!N53,Table1[feature_part],0))</f>
        <v>Achieve Sound Isolation at Walls</v>
      </c>
      <c r="P53" s="5">
        <f>IF(INDEX(Table1[min_points],MATCH('Matrix Summary'!N53,Table1[feature_part],0))=INDEX(Table1[part_points],MATCH('Matrix Summary'!N53,Table1[feature_part],0)),0,INDEX(Table1[min_points],MATCH('Matrix Summary'!N53,Table1[feature_part],0)))</f>
        <v>0</v>
      </c>
      <c r="R53" s="83"/>
      <c r="S53" s="80"/>
      <c r="T53" s="80"/>
      <c r="U53" s="70" t="str">
        <f>VLOOKUP(V53,Table1[],8,FALSE)</f>
        <v>1 point</v>
      </c>
      <c r="V53" s="84" t="s">
        <v>240</v>
      </c>
      <c r="W53" s="71" t="str">
        <f>INDEX(Table1[part_name],MATCH('Matrix Summary'!V53,Table1[feature_part],0))</f>
        <v>Provide Community Space</v>
      </c>
      <c r="X53" s="6">
        <f>IF(INDEX(Table1[min_points],MATCH('Matrix Summary'!V53,Table1[feature_part],0))=INDEX(Table1[part_points],MATCH('Matrix Summary'!V53,Table1[feature_part],0)),0,INDEX(Table1[min_points],MATCH('Matrix Summary'!V53,Table1[feature_part],0)))</f>
        <v>0</v>
      </c>
    </row>
    <row r="54" spans="2:24" ht="18" customHeight="1">
      <c r="B54" s="34"/>
      <c r="J54" s="82"/>
      <c r="K54" s="80"/>
      <c r="L54" s="80"/>
      <c r="M54" s="70" t="str">
        <f>VLOOKUP(N54,Table1[],8,FALSE)</f>
        <v>2 points</v>
      </c>
      <c r="N54" s="71" t="s">
        <v>417</v>
      </c>
      <c r="O54" s="71" t="str">
        <f>INDEX(Table1[part_name],MATCH('Matrix Summary'!N54,Table1[feature_part],0))</f>
        <v>Achieve Reverberation Time Thresholds</v>
      </c>
      <c r="P54" s="5">
        <f>IF(INDEX(Table1[min_points],MATCH('Matrix Summary'!N54,Table1[feature_part],0))=INDEX(Table1[part_points],MATCH('Matrix Summary'!N54,Table1[feature_part],0)),0,INDEX(Table1[min_points],MATCH('Matrix Summary'!N54,Table1[feature_part],0)))</f>
        <v>0</v>
      </c>
      <c r="R54" s="83"/>
      <c r="S54" s="80"/>
      <c r="T54" s="80"/>
      <c r="U54" s="70" t="str">
        <f>VLOOKUP(V54,Table1[],8,FALSE)</f>
        <v>1 point</v>
      </c>
      <c r="V54" s="84" t="s">
        <v>244</v>
      </c>
      <c r="W54" s="71" t="str">
        <f>INDEX(Table1[part_name],MATCH('Matrix Summary'!V54,Table1[feature_part],0))</f>
        <v>Create Workforce Assessment, Engagement and Belonging Plan</v>
      </c>
      <c r="X54" s="6">
        <f>IF(INDEX(Table1[min_points],MATCH('Matrix Summary'!V54,Table1[feature_part],0))=INDEX(Table1[part_points],MATCH('Matrix Summary'!V54,Table1[feature_part],0)),0,INDEX(Table1[min_points],MATCH('Matrix Summary'!V54,Table1[feature_part],0)))</f>
        <v>0</v>
      </c>
    </row>
    <row r="55" spans="2:24" ht="18" customHeight="1">
      <c r="B55" s="41" t="s">
        <v>245</v>
      </c>
      <c r="C55" s="42"/>
      <c r="D55" s="42"/>
      <c r="E55" s="42"/>
      <c r="F55" s="42"/>
      <c r="G55" s="43"/>
      <c r="H55" s="110" t="str">
        <f>SUM(B57:B75)&amp;" POINTS"</f>
        <v>0 POINTS</v>
      </c>
      <c r="J55" s="82"/>
      <c r="K55" s="80"/>
      <c r="L55" s="80"/>
      <c r="M55" s="70" t="str">
        <f>VLOOKUP(N55,Table1[],8,FALSE)</f>
        <v>2 points</v>
      </c>
      <c r="N55" s="71" t="s">
        <v>418</v>
      </c>
      <c r="O55" s="71" t="str">
        <f>INDEX(Table1[part_name],MATCH('Matrix Summary'!N55,Table1[feature_part],0))</f>
        <v>Implement Sound Reducing Surfaces</v>
      </c>
      <c r="P55" s="5">
        <f>IF(INDEX(Table1[min_points],MATCH('Matrix Summary'!N55,Table1[feature_part],0))=INDEX(Table1[part_points],MATCH('Matrix Summary'!N55,Table1[feature_part],0)),0,INDEX(Table1[min_points],MATCH('Matrix Summary'!N55,Table1[feature_part],0)))</f>
        <v>1</v>
      </c>
      <c r="R55" s="83"/>
      <c r="S55" s="80"/>
      <c r="T55" s="80"/>
      <c r="U55" s="70" t="str">
        <f>VLOOKUP(V55,Table1[],8,FALSE)</f>
        <v>1 point</v>
      </c>
      <c r="V55" s="84" t="s">
        <v>1031</v>
      </c>
      <c r="W55" s="71" t="str">
        <f>INDEX(Table1[part_name],MATCH('Matrix Summary'!V55,Table1[feature_part],0))</f>
        <v>Implement Workforce Support Systems</v>
      </c>
      <c r="X55" s="6">
        <f>IF(INDEX(Table1[min_points],MATCH('Matrix Summary'!V55,Table1[feature_part],0))=INDEX(Table1[part_points],MATCH('Matrix Summary'!V55,Table1[feature_part],0)),0,INDEX(Table1[min_points],MATCH('Matrix Summary'!V55,Table1[feature_part],0)))</f>
        <v>0</v>
      </c>
    </row>
    <row r="56" spans="2:24" ht="18" customHeight="1">
      <c r="B56" s="26" t="s">
        <v>3</v>
      </c>
      <c r="C56" s="27" t="s">
        <v>4</v>
      </c>
      <c r="D56" s="27" t="s">
        <v>522</v>
      </c>
      <c r="E56" s="27" t="s">
        <v>5</v>
      </c>
      <c r="F56" s="28" t="s">
        <v>6</v>
      </c>
      <c r="G56" s="28" t="s">
        <v>7</v>
      </c>
      <c r="H56" s="106"/>
      <c r="J56" s="82"/>
      <c r="K56" s="80"/>
      <c r="L56" s="80"/>
      <c r="M56" s="70" t="str">
        <f>VLOOKUP(N56,Table1[],8,FALSE)</f>
        <v>1 point</v>
      </c>
      <c r="N56" s="71" t="s">
        <v>901</v>
      </c>
      <c r="O56" s="71" t="str">
        <f>INDEX(Table1[part_name],MATCH('Matrix Summary'!N56,Table1[feature_part],0))</f>
        <v>Provide Minimum Background Sound</v>
      </c>
      <c r="P56" s="5">
        <f>IF(INDEX(Table1[min_points],MATCH('Matrix Summary'!N56,Table1[feature_part],0))=INDEX(Table1[part_points],MATCH('Matrix Summary'!N56,Table1[feature_part],0)),0,INDEX(Table1[min_points],MATCH('Matrix Summary'!N56,Table1[feature_part],0)))</f>
        <v>0</v>
      </c>
      <c r="R56" s="83"/>
      <c r="S56" s="80"/>
      <c r="T56" s="80"/>
      <c r="U56" s="70" t="str">
        <f>VLOOKUP(V56,Table1[],8,FALSE)</f>
        <v>1 point</v>
      </c>
      <c r="V56" s="84" t="s">
        <v>1032</v>
      </c>
      <c r="W56" s="71" t="str">
        <f>INDEX(Table1[part_name],MATCH('Matrix Summary'!V56,Table1[feature_part],0))</f>
        <v>Implement Fair Hiring and Pay Practices</v>
      </c>
      <c r="X56" s="6">
        <f>IF(INDEX(Table1[min_points],MATCH('Matrix Summary'!V56,Table1[feature_part],0))=INDEX(Table1[part_points],MATCH('Matrix Summary'!V56,Table1[feature_part],0)),0,INDEX(Table1[min_points],MATCH('Matrix Summary'!V56,Table1[feature_part],0)))</f>
        <v>0</v>
      </c>
    </row>
    <row r="57" spans="2:24" ht="18" customHeight="1">
      <c r="B57" s="68" t="s">
        <v>3</v>
      </c>
      <c r="C57" s="75"/>
      <c r="D57" s="75"/>
      <c r="E57" s="70" t="str">
        <f>VLOOKUP(F57,Table1[],8,FALSE)</f>
        <v>Required</v>
      </c>
      <c r="F57" s="71" t="s">
        <v>254</v>
      </c>
      <c r="G57" s="71" t="str">
        <f>INDEX(Table1[part_name],MATCH('Matrix Summary'!F57,Table1[feature_part],0))</f>
        <v>Provide Fruits and Vegetables</v>
      </c>
      <c r="H57" s="5">
        <f>IF(INDEX(Table1[min_points],MATCH('Matrix Summary'!F57,Table1[feature_part],0))=INDEX(Table1[part_points],MATCH('Matrix Summary'!F57,Table1[feature_part],0)),0,INDEX(Table1[min_points],MATCH('Matrix Summary'!F57,Table1[feature_part],0)))</f>
        <v>0</v>
      </c>
      <c r="J57" s="82"/>
      <c r="K57" s="80"/>
      <c r="L57" s="80"/>
      <c r="M57" s="70" t="str">
        <f>VLOOKUP(N57,Table1[],8,FALSE)</f>
        <v>1 point</v>
      </c>
      <c r="N57" s="71" t="s">
        <v>903</v>
      </c>
      <c r="O57" s="71" t="str">
        <f>INDEX(Table1[part_name],MATCH('Matrix Summary'!N57,Table1[feature_part],0))</f>
        <v>Provide Enhanced Speech Reduction</v>
      </c>
      <c r="P57" s="5">
        <f>IF(INDEX(Table1[min_points],MATCH('Matrix Summary'!N57,Table1[feature_part],0))=INDEX(Table1[part_points],MATCH('Matrix Summary'!N57,Table1[feature_part],0)),0,INDEX(Table1[min_points],MATCH('Matrix Summary'!N57,Table1[feature_part],0)))</f>
        <v>0</v>
      </c>
      <c r="R57" s="83"/>
      <c r="S57" s="80"/>
      <c r="T57" s="80"/>
      <c r="U57" s="70" t="str">
        <f>VLOOKUP(V57,Table1[],8,FALSE)</f>
        <v>2 points</v>
      </c>
      <c r="V57" s="84" t="s">
        <v>248</v>
      </c>
      <c r="W57" s="71" t="str">
        <f>INDEX(Table1[part_name],MATCH('Matrix Summary'!V57,Table1[feature_part],0))</f>
        <v>Integrate Universal Design</v>
      </c>
      <c r="X57" s="6">
        <f>IF(INDEX(Table1[min_points],MATCH('Matrix Summary'!V57,Table1[feature_part],0))=INDEX(Table1[part_points],MATCH('Matrix Summary'!V57,Table1[feature_part],0)),0,INDEX(Table1[min_points],MATCH('Matrix Summary'!V57,Table1[feature_part],0)))</f>
        <v>0</v>
      </c>
    </row>
    <row r="58" spans="2:24" ht="18" customHeight="1">
      <c r="B58" s="68" t="s">
        <v>3</v>
      </c>
      <c r="C58" s="75"/>
      <c r="D58" s="75"/>
      <c r="E58" s="70" t="str">
        <f>VLOOKUP(F58,Table1[],8,FALSE)</f>
        <v>Required</v>
      </c>
      <c r="F58" s="71" t="s">
        <v>260</v>
      </c>
      <c r="G58" s="71" t="str">
        <f>INDEX(Table1[part_name],MATCH('Matrix Summary'!F58,Table1[feature_part],0))</f>
        <v>Promote Fruit and Vegetable Visibility</v>
      </c>
      <c r="H58" s="5">
        <f>IF(INDEX(Table1[min_points],MATCH('Matrix Summary'!F58,Table1[feature_part],0))=INDEX(Table1[part_points],MATCH('Matrix Summary'!F58,Table1[feature_part],0)),0,INDEX(Table1[min_points],MATCH('Matrix Summary'!F58,Table1[feature_part],0)))</f>
        <v>0</v>
      </c>
      <c r="J58" s="82"/>
      <c r="K58" s="80"/>
      <c r="L58" s="80"/>
      <c r="M58" s="70" t="str">
        <f>VLOOKUP(N58,Table1[],8,FALSE)</f>
        <v>1 point</v>
      </c>
      <c r="N58" s="71" t="s">
        <v>482</v>
      </c>
      <c r="O58" s="71" t="str">
        <f>INDEX(Table1[part_name],MATCH('Matrix Summary'!N58,Table1[feature_part],0))</f>
        <v>Specify Impact Noise Reducing Flooring</v>
      </c>
      <c r="P58" s="5">
        <f>IF(INDEX(Table1[min_points],MATCH('Matrix Summary'!N58,Table1[feature_part],0))=INDEX(Table1[part_points],MATCH('Matrix Summary'!N58,Table1[feature_part],0)),0,INDEX(Table1[min_points],MATCH('Matrix Summary'!N58,Table1[feature_part],0)))</f>
        <v>0</v>
      </c>
      <c r="R58" s="83"/>
      <c r="S58" s="80"/>
      <c r="T58" s="80"/>
      <c r="U58" s="70" t="str">
        <f>VLOOKUP(V58,Table1[],8,FALSE)</f>
        <v>1 point</v>
      </c>
      <c r="V58" s="84" t="s">
        <v>1404</v>
      </c>
      <c r="W58" s="71" t="str">
        <f>INDEX(Table1[part_name],MATCH('Matrix Summary'!V58,Table1[feature_part],0))</f>
        <v>β Support Interior Navigation</v>
      </c>
      <c r="X58" s="6">
        <f>IF(INDEX(Table1[min_points],MATCH('Matrix Summary'!V58,Table1[feature_part],0))=INDEX(Table1[part_points],MATCH('Matrix Summary'!V58,Table1[feature_part],0)),0,INDEX(Table1[min_points],MATCH('Matrix Summary'!V58,Table1[feature_part],0)))</f>
        <v>0</v>
      </c>
    </row>
    <row r="59" spans="2:24" ht="18" customHeight="1">
      <c r="B59" s="68" t="s">
        <v>3</v>
      </c>
      <c r="C59" s="75"/>
      <c r="D59" s="75"/>
      <c r="E59" s="70" t="str">
        <f>VLOOKUP(F59,Table1[],8,FALSE)</f>
        <v>Required</v>
      </c>
      <c r="F59" s="71" t="s">
        <v>265</v>
      </c>
      <c r="G59" s="71" t="str">
        <f>INDEX(Table1[part_name],MATCH('Matrix Summary'!F59,Table1[feature_part],0))</f>
        <v>Provide Nutritional Information</v>
      </c>
      <c r="H59" s="5">
        <f>IF(INDEX(Table1[min_points],MATCH('Matrix Summary'!F59,Table1[feature_part],0))=INDEX(Table1[part_points],MATCH('Matrix Summary'!F59,Table1[feature_part],0)),0,INDEX(Table1[min_points],MATCH('Matrix Summary'!F59,Table1[feature_part],0)))</f>
        <v>0</v>
      </c>
      <c r="J59" s="82"/>
      <c r="K59" s="80"/>
      <c r="L59" s="80"/>
      <c r="M59" s="70" t="str">
        <f>VLOOKUP(N59,Table1[],8,FALSE)</f>
        <v>2 points</v>
      </c>
      <c r="N59" s="71" t="s">
        <v>483</v>
      </c>
      <c r="O59" s="71" t="str">
        <f>INDEX(Table1[part_name],MATCH('Matrix Summary'!N59,Table1[feature_part],0))</f>
        <v>Meet Thresholds for Impact Noise Rating</v>
      </c>
      <c r="P59" s="5">
        <f>IF(INDEX(Table1[min_points],MATCH('Matrix Summary'!N59,Table1[feature_part],0))=INDEX(Table1[part_points],MATCH('Matrix Summary'!N59,Table1[feature_part],0)),0,INDEX(Table1[min_points],MATCH('Matrix Summary'!N59,Table1[feature_part],0)))</f>
        <v>1</v>
      </c>
      <c r="R59" s="83"/>
      <c r="S59" s="80"/>
      <c r="T59" s="80"/>
      <c r="U59" s="70" t="str">
        <f>VLOOKUP(V59,Table1[],8,FALSE)</f>
        <v>1 point</v>
      </c>
      <c r="V59" s="84" t="s">
        <v>1405</v>
      </c>
      <c r="W59" s="71" t="str">
        <f>INDEX(Table1[part_name],MATCH('Matrix Summary'!V59,Table1[feature_part],0))</f>
        <v>β Support Building &amp; Neighborhood Wayfinding</v>
      </c>
      <c r="X59" s="6">
        <f>IF(INDEX(Table1[min_points],MATCH('Matrix Summary'!V59,Table1[feature_part],0))=INDEX(Table1[part_points],MATCH('Matrix Summary'!V59,Table1[feature_part],0)),0,INDEX(Table1[min_points],MATCH('Matrix Summary'!V59,Table1[feature_part],0)))</f>
        <v>0</v>
      </c>
    </row>
    <row r="60" spans="2:24" ht="18" customHeight="1">
      <c r="B60" s="68" t="s">
        <v>3</v>
      </c>
      <c r="C60" s="75"/>
      <c r="D60" s="75"/>
      <c r="E60" s="70" t="str">
        <f>VLOOKUP(F60,Table1[],8,FALSE)</f>
        <v>Required</v>
      </c>
      <c r="F60" s="71" t="s">
        <v>269</v>
      </c>
      <c r="G60" s="71" t="str">
        <f>INDEX(Table1[part_name],MATCH('Matrix Summary'!F60,Table1[feature_part],0))</f>
        <v>Address Food Allergens</v>
      </c>
      <c r="H60" s="5">
        <f>IF(INDEX(Table1[min_points],MATCH('Matrix Summary'!F60,Table1[feature_part],0))=INDEX(Table1[part_points],MATCH('Matrix Summary'!F60,Table1[feature_part],0)),0,INDEX(Table1[min_points],MATCH('Matrix Summary'!F60,Table1[feature_part],0)))</f>
        <v>0</v>
      </c>
      <c r="J60" s="82"/>
      <c r="K60" s="80"/>
      <c r="L60" s="80"/>
      <c r="M60" s="70" t="str">
        <f>VLOOKUP(N60,Table1[],8,FALSE)</f>
        <v>1 point</v>
      </c>
      <c r="N60" s="71" t="s">
        <v>1094</v>
      </c>
      <c r="O60" s="71" t="str">
        <f>INDEX(Table1[part_name],MATCH('Matrix Summary'!N60,Table1[feature_part],0))</f>
        <v>Provide Enhanced Speech Intelligibility</v>
      </c>
      <c r="P60" s="5">
        <f>IF(INDEX(Table1[min_points],MATCH('Matrix Summary'!N60,Table1[feature_part],0))=INDEX(Table1[part_points],MATCH('Matrix Summary'!N60,Table1[feature_part],0)),0,INDEX(Table1[min_points],MATCH('Matrix Summary'!N60,Table1[feature_part],0)))</f>
        <v>0</v>
      </c>
      <c r="R60" s="83"/>
      <c r="S60" s="80"/>
      <c r="T60" s="80"/>
      <c r="U60" s="70" t="str">
        <f>VLOOKUP(V60,Table1[],8,FALSE)</f>
        <v>1 point</v>
      </c>
      <c r="V60" s="84" t="s">
        <v>252</v>
      </c>
      <c r="W60" s="71" t="str">
        <f>INDEX(Table1[part_name],MATCH('Matrix Summary'!V60,Table1[feature_part],0))</f>
        <v>Promote Emergency Resources</v>
      </c>
      <c r="X60" s="6">
        <f>IF(INDEX(Table1[min_points],MATCH('Matrix Summary'!V60,Table1[feature_part],0))=INDEX(Table1[part_points],MATCH('Matrix Summary'!V60,Table1[feature_part],0)),0,INDEX(Table1[min_points],MATCH('Matrix Summary'!V60,Table1[feature_part],0)))</f>
        <v>0</v>
      </c>
    </row>
    <row r="61" spans="2:24" ht="18" customHeight="1">
      <c r="B61" s="68" t="s">
        <v>3</v>
      </c>
      <c r="C61" s="75"/>
      <c r="D61" s="75"/>
      <c r="E61" s="70" t="str">
        <f>VLOOKUP(F61,Table1[],8,FALSE)</f>
        <v>Required</v>
      </c>
      <c r="F61" s="71" t="s">
        <v>273</v>
      </c>
      <c r="G61" s="71" t="str">
        <f>INDEX(Table1[part_name],MATCH('Matrix Summary'!F61,Table1[feature_part],0))</f>
        <v>Label Sugar Content</v>
      </c>
      <c r="H61" s="5">
        <f>IF(INDEX(Table1[min_points],MATCH('Matrix Summary'!F61,Table1[feature_part],0))=INDEX(Table1[part_points],MATCH('Matrix Summary'!F61,Table1[feature_part],0)),0,INDEX(Table1[min_points],MATCH('Matrix Summary'!F61,Table1[feature_part],0)))</f>
        <v>0</v>
      </c>
      <c r="J61" s="82"/>
      <c r="K61" s="80"/>
      <c r="L61" s="80"/>
      <c r="M61" s="70" t="str">
        <f>VLOOKUP(N61,Table1[],8,FALSE)</f>
        <v>1 point</v>
      </c>
      <c r="N61" s="71" t="s">
        <v>1096</v>
      </c>
      <c r="O61" s="71" t="str">
        <f>INDEX(Table1[part_name],MATCH('Matrix Summary'!N61,Table1[feature_part],0))</f>
        <v>Prioritize Audio Devices and Policies</v>
      </c>
      <c r="P61" s="5">
        <f>IF(INDEX(Table1[min_points],MATCH('Matrix Summary'!N61,Table1[feature_part],0))=INDEX(Table1[part_points],MATCH('Matrix Summary'!N61,Table1[feature_part],0)),0,INDEX(Table1[min_points],MATCH('Matrix Summary'!N61,Table1[feature_part],0)))</f>
        <v>0</v>
      </c>
      <c r="R61" s="83"/>
      <c r="S61" s="80"/>
      <c r="T61" s="80"/>
      <c r="U61" s="70" t="str">
        <f>VLOOKUP(V61,Table1[],8,FALSE)</f>
        <v>1 point</v>
      </c>
      <c r="V61" s="84" t="s">
        <v>258</v>
      </c>
      <c r="W61" s="71" t="str">
        <f>INDEX(Table1[part_name],MATCH('Matrix Summary'!V61,Table1[feature_part],0))</f>
        <v>Provide Opioid Response Kit and Training</v>
      </c>
      <c r="X61" s="6">
        <f>IF(INDEX(Table1[min_points],MATCH('Matrix Summary'!V61,Table1[feature_part],0))=INDEX(Table1[part_points],MATCH('Matrix Summary'!V61,Table1[feature_part],0)),0,INDEX(Table1[min_points],MATCH('Matrix Summary'!V61,Table1[feature_part],0)))</f>
        <v>0</v>
      </c>
    </row>
    <row r="62" spans="2:24" ht="18" customHeight="1">
      <c r="B62" s="72"/>
      <c r="C62" s="75"/>
      <c r="D62" s="75"/>
      <c r="E62" s="70" t="str">
        <f>VLOOKUP(F62,Table1[],8,FALSE)</f>
        <v>1 point</v>
      </c>
      <c r="F62" s="71" t="s">
        <v>276</v>
      </c>
      <c r="G62" s="71" t="str">
        <f>INDEX(Table1[part_name],MATCH('Matrix Summary'!F62,Table1[feature_part],0))</f>
        <v>Limit Total Sugars</v>
      </c>
      <c r="H62" s="5">
        <f>IF(INDEX(Table1[min_points],MATCH('Matrix Summary'!F62,Table1[feature_part],0))=INDEX(Table1[part_points],MATCH('Matrix Summary'!F62,Table1[feature_part],0)),0,INDEX(Table1[min_points],MATCH('Matrix Summary'!F62,Table1[feature_part],0)))</f>
        <v>0</v>
      </c>
      <c r="J62" s="82"/>
      <c r="K62" s="80"/>
      <c r="L62" s="80"/>
      <c r="M62" s="70" t="str">
        <f>VLOOKUP(N62,Table1[],8,FALSE)</f>
        <v>1 point</v>
      </c>
      <c r="N62" s="71" t="s">
        <v>904</v>
      </c>
      <c r="O62" s="71" t="str">
        <f>INDEX(Table1[part_name],MATCH('Matrix Summary'!N62,Table1[feature_part],0))</f>
        <v>Implement a Hearing Health Conservation Program</v>
      </c>
      <c r="P62" s="5">
        <f>IF(INDEX(Table1[min_points],MATCH('Matrix Summary'!N62,Table1[feature_part],0))=INDEX(Table1[part_points],MATCH('Matrix Summary'!N62,Table1[feature_part],0)),0,INDEX(Table1[min_points],MATCH('Matrix Summary'!N62,Table1[feature_part],0)))</f>
        <v>0</v>
      </c>
      <c r="R62" s="83"/>
      <c r="S62" s="80"/>
      <c r="T62" s="80"/>
      <c r="U62" s="70" t="str">
        <f>VLOOKUP(V62,Table1[],8,FALSE)</f>
        <v>1 point</v>
      </c>
      <c r="V62" s="84" t="s">
        <v>476</v>
      </c>
      <c r="W62" s="71" t="str">
        <f>INDEX(Table1[part_name],MATCH('Matrix Summary'!V62,Table1[feature_part],0))</f>
        <v>Promote Business Continuity</v>
      </c>
      <c r="X62" s="6">
        <f>IF(INDEX(Table1[min_points],MATCH('Matrix Summary'!V62,Table1[feature_part],0))=INDEX(Table1[part_points],MATCH('Matrix Summary'!V62,Table1[feature_part],0)),0,INDEX(Table1[min_points],MATCH('Matrix Summary'!V62,Table1[feature_part],0)))</f>
        <v>0</v>
      </c>
    </row>
    <row r="63" spans="2:24" ht="18" customHeight="1">
      <c r="B63" s="72"/>
      <c r="C63" s="75"/>
      <c r="D63" s="75"/>
      <c r="E63" s="70" t="str">
        <f>VLOOKUP(F63,Table1[],8,FALSE)</f>
        <v>1 point</v>
      </c>
      <c r="F63" s="71" t="s">
        <v>280</v>
      </c>
      <c r="G63" s="71" t="str">
        <f>INDEX(Table1[part_name],MATCH('Matrix Summary'!F63,Table1[feature_part],0))</f>
        <v>Promote Whole Grains</v>
      </c>
      <c r="H63" s="5">
        <f>IF(INDEX(Table1[min_points],MATCH('Matrix Summary'!F63,Table1[feature_part],0))=INDEX(Table1[part_points],MATCH('Matrix Summary'!F63,Table1[feature_part],0)),0,INDEX(Table1[min_points],MATCH('Matrix Summary'!F63,Table1[feature_part],0)))</f>
        <v>0</v>
      </c>
      <c r="R63" s="83"/>
      <c r="S63" s="80"/>
      <c r="T63" s="80"/>
      <c r="U63" s="70" t="str">
        <f>VLOOKUP(V63,Table1[],8,FALSE)</f>
        <v>1 point</v>
      </c>
      <c r="V63" s="84" t="s">
        <v>477</v>
      </c>
      <c r="W63" s="71" t="str">
        <f>INDEX(Table1[part_name],MATCH('Matrix Summary'!V63,Table1[feature_part],0))</f>
        <v>Support Emergency Resilience</v>
      </c>
      <c r="X63" s="6">
        <f>IF(INDEX(Table1[min_points],MATCH('Matrix Summary'!V63,Table1[feature_part],0))=INDEX(Table1[part_points],MATCH('Matrix Summary'!V63,Table1[feature_part],0)),0,INDEX(Table1[min_points],MATCH('Matrix Summary'!V63,Table1[feature_part],0)))</f>
        <v>0</v>
      </c>
    </row>
    <row r="64" spans="2:24" ht="18" customHeight="1">
      <c r="B64" s="72"/>
      <c r="C64" s="75"/>
      <c r="D64" s="75"/>
      <c r="E64" s="70" t="str">
        <f>VLOOKUP(F64,Table1[],8,FALSE)</f>
        <v>1 point</v>
      </c>
      <c r="F64" s="71" t="s">
        <v>283</v>
      </c>
      <c r="G64" s="71" t="str">
        <f>INDEX(Table1[part_name],MATCH('Matrix Summary'!F64,Table1[feature_part],0))</f>
        <v>Optimize Food Advertising</v>
      </c>
      <c r="H64" s="5">
        <f>IF(INDEX(Table1[min_points],MATCH('Matrix Summary'!F64,Table1[feature_part],0))=INDEX(Table1[part_points],MATCH('Matrix Summary'!F64,Table1[feature_part],0)),0,INDEX(Table1[min_points],MATCH('Matrix Summary'!F64,Table1[feature_part],0)))</f>
        <v>0</v>
      </c>
      <c r="R64" s="83"/>
      <c r="S64" s="80"/>
      <c r="T64" s="80"/>
      <c r="U64" s="70" t="str">
        <f>VLOOKUP(V64,Table1[],8,FALSE)</f>
        <v>1 point</v>
      </c>
      <c r="V64" s="84" t="s">
        <v>478</v>
      </c>
      <c r="W64" s="71" t="str">
        <f>INDEX(Table1[part_name],MATCH('Matrix Summary'!V64,Table1[feature_part],0))</f>
        <v>Facilitate Healthy Re-entry</v>
      </c>
      <c r="X64" s="6">
        <f>IF(INDEX(Table1[min_points],MATCH('Matrix Summary'!V64,Table1[feature_part],0))=INDEX(Table1[part_points],MATCH('Matrix Summary'!V64,Table1[feature_part],0)),0,INDEX(Table1[min_points],MATCH('Matrix Summary'!V64,Table1[feature_part],0)))</f>
        <v>0</v>
      </c>
    </row>
    <row r="65" spans="2:24" ht="18" customHeight="1">
      <c r="B65" s="72"/>
      <c r="C65" s="75"/>
      <c r="D65" s="75"/>
      <c r="E65" s="70" t="str">
        <f>VLOOKUP(F65,Table1[],8,FALSE)</f>
        <v>1 point</v>
      </c>
      <c r="F65" s="71" t="s">
        <v>286</v>
      </c>
      <c r="G65" s="71" t="str">
        <f>INDEX(Table1[part_name],MATCH('Matrix Summary'!F65,Table1[feature_part],0))</f>
        <v>Limit Artificial Ingredients</v>
      </c>
      <c r="H65" s="5">
        <f>IF(INDEX(Table1[min_points],MATCH('Matrix Summary'!F65,Table1[feature_part],0))=INDEX(Table1[part_points],MATCH('Matrix Summary'!F65,Table1[feature_part],0)),0,INDEX(Table1[min_points],MATCH('Matrix Summary'!F65,Table1[feature_part],0)))</f>
        <v>0</v>
      </c>
      <c r="J65" s="39" t="s">
        <v>494</v>
      </c>
      <c r="K65" s="39"/>
      <c r="L65" s="39"/>
      <c r="M65" s="39"/>
      <c r="N65" s="39"/>
      <c r="O65" s="40"/>
      <c r="P65" s="40" t="str">
        <f>SUM(J67:J90)&amp;" POINTS"</f>
        <v>0 POINTS</v>
      </c>
      <c r="R65" s="83"/>
      <c r="S65" s="80"/>
      <c r="T65" s="80"/>
      <c r="U65" s="70" t="str">
        <f>VLOOKUP(V65,Table1[],8,FALSE)</f>
        <v>1 point</v>
      </c>
      <c r="V65" s="84" t="s">
        <v>911</v>
      </c>
      <c r="W65" s="71" t="str">
        <f>INDEX(Table1[part_name],MATCH('Matrix Summary'!V65,Table1[feature_part],0))</f>
        <v>Establish Health Entry Requirements</v>
      </c>
      <c r="X65" s="6">
        <f>IF(INDEX(Table1[min_points],MATCH('Matrix Summary'!V65,Table1[feature_part],0))=INDEX(Table1[part_points],MATCH('Matrix Summary'!V65,Table1[feature_part],0)),0,INDEX(Table1[min_points],MATCH('Matrix Summary'!V65,Table1[feature_part],0)))</f>
        <v>0</v>
      </c>
    </row>
    <row r="66" spans="2:24" ht="18" customHeight="1">
      <c r="B66" s="72"/>
      <c r="C66" s="75"/>
      <c r="D66" s="75"/>
      <c r="E66" s="70" t="str">
        <f>VLOOKUP(F66,Table1[],8,FALSE)</f>
        <v>1 point</v>
      </c>
      <c r="F66" s="71" t="s">
        <v>289</v>
      </c>
      <c r="G66" s="71" t="str">
        <f>INDEX(Table1[part_name],MATCH('Matrix Summary'!F66,Table1[feature_part],0))</f>
        <v>Promote Healthy Portions</v>
      </c>
      <c r="H66" s="5">
        <f>IF(INDEX(Table1[min_points],MATCH('Matrix Summary'!F66,Table1[feature_part],0))=INDEX(Table1[part_points],MATCH('Matrix Summary'!F66,Table1[feature_part],0)),0,INDEX(Table1[min_points],MATCH('Matrix Summary'!F66,Table1[feature_part],0)))</f>
        <v>0</v>
      </c>
      <c r="J66" s="27" t="s">
        <v>3</v>
      </c>
      <c r="K66" s="27" t="s">
        <v>4</v>
      </c>
      <c r="L66" s="27" t="s">
        <v>522</v>
      </c>
      <c r="M66" s="27" t="s">
        <v>5</v>
      </c>
      <c r="N66" s="28" t="s">
        <v>6</v>
      </c>
      <c r="O66" s="28" t="s">
        <v>7</v>
      </c>
      <c r="P66" s="28"/>
      <c r="R66" s="83"/>
      <c r="S66" s="80"/>
      <c r="T66" s="80"/>
      <c r="U66" s="70" t="str">
        <f>VLOOKUP(V66,Table1[],8,FALSE)</f>
        <v>2 points</v>
      </c>
      <c r="V66" s="84" t="s">
        <v>479</v>
      </c>
      <c r="W66" s="71" t="str">
        <f>INDEX(Table1[part_name],MATCH('Matrix Summary'!V66,Table1[feature_part],0))</f>
        <v>Allocate Affordable Housing</v>
      </c>
      <c r="X66" s="6">
        <f>IF(INDEX(Table1[min_points],MATCH('Matrix Summary'!V66,Table1[feature_part],0))=INDEX(Table1[part_points],MATCH('Matrix Summary'!V66,Table1[feature_part],0)),0,INDEX(Table1[min_points],MATCH('Matrix Summary'!V66,Table1[feature_part],0)))</f>
        <v>1</v>
      </c>
    </row>
    <row r="67" spans="2:24" ht="18" customHeight="1">
      <c r="B67" s="72"/>
      <c r="C67" s="75"/>
      <c r="D67" s="75"/>
      <c r="E67" s="70" t="str">
        <f>VLOOKUP(F67,Table1[],8,FALSE)</f>
        <v>1 point</v>
      </c>
      <c r="F67" s="71" t="s">
        <v>293</v>
      </c>
      <c r="G67" s="71" t="str">
        <f>INDEX(Table1[part_name],MATCH('Matrix Summary'!F67,Table1[feature_part],0))</f>
        <v>Provide Nutrition Education</v>
      </c>
      <c r="H67" s="5">
        <f>IF(INDEX(Table1[min_points],MATCH('Matrix Summary'!F67,Table1[feature_part],0))=INDEX(Table1[part_points],MATCH('Matrix Summary'!F67,Table1[feature_part],0)),0,INDEX(Table1[min_points],MATCH('Matrix Summary'!F67,Table1[feature_part],0)))</f>
        <v>0</v>
      </c>
      <c r="J67" s="79" t="s">
        <v>3</v>
      </c>
      <c r="K67" s="80"/>
      <c r="L67" s="80"/>
      <c r="M67" s="70" t="str">
        <f>VLOOKUP(N67,Table1[],8,FALSE)</f>
        <v>Required</v>
      </c>
      <c r="N67" s="71" t="s">
        <v>495</v>
      </c>
      <c r="O67" s="71" t="str">
        <f>INDEX(Table1[part_name],MATCH('Matrix Summary'!N67,Table1[feature_part],0))</f>
        <v>Restrict Asbestos</v>
      </c>
      <c r="P67" s="5">
        <f>IF(INDEX(Table1[min_points],MATCH('Matrix Summary'!N67,Table1[feature_part],0))=INDEX(Table1[part_points],MATCH('Matrix Summary'!N67,Table1[feature_part],0)),0,INDEX(Table1[min_points],MATCH('Matrix Summary'!N67,Table1[feature_part],0)))</f>
        <v>0</v>
      </c>
      <c r="R67" s="83"/>
      <c r="S67" s="80"/>
      <c r="T67" s="80"/>
      <c r="U67" s="70" t="str">
        <f>VLOOKUP(V67,Table1[],8,FALSE)</f>
        <v>1 point</v>
      </c>
      <c r="V67" s="84" t="s">
        <v>480</v>
      </c>
      <c r="W67" s="71" t="str">
        <f>INDEX(Table1[part_name],MATCH('Matrix Summary'!V67,Table1[feature_part],0))</f>
        <v>Disclose Labor Practices</v>
      </c>
      <c r="X67" s="113">
        <f>IF(INDEX(Table1[min_points],MATCH('Matrix Summary'!V67,Table1[feature_part],0))=INDEX(Table1[part_points],MATCH('Matrix Summary'!V67,Table1[feature_part],0)),0,INDEX(Table1[min_points],MATCH('Matrix Summary'!V67,Table1[feature_part],0)))</f>
        <v>0</v>
      </c>
    </row>
    <row r="68" spans="2:24" ht="18" customHeight="1">
      <c r="B68" s="72"/>
      <c r="C68" s="75"/>
      <c r="D68" s="75"/>
      <c r="E68" s="70" t="str">
        <f>VLOOKUP(F68,Table1[],8,FALSE)</f>
        <v>2 points</v>
      </c>
      <c r="F68" s="71" t="s">
        <v>298</v>
      </c>
      <c r="G68" s="71" t="str">
        <f>INDEX(Table1[part_name],MATCH('Matrix Summary'!F68,Table1[feature_part],0))</f>
        <v>Support Mindful Eating</v>
      </c>
      <c r="H68" s="5">
        <f>IF(INDEX(Table1[min_points],MATCH('Matrix Summary'!F68,Table1[feature_part],0))=INDEX(Table1[part_points],MATCH('Matrix Summary'!F68,Table1[feature_part],0)),0,INDEX(Table1[min_points],MATCH('Matrix Summary'!F68,Table1[feature_part],0)))</f>
        <v>0</v>
      </c>
      <c r="J68" s="79" t="s">
        <v>3</v>
      </c>
      <c r="K68" s="80"/>
      <c r="L68" s="80"/>
      <c r="M68" s="70" t="str">
        <f>VLOOKUP(N68,Table1[],8,FALSE)</f>
        <v>Required</v>
      </c>
      <c r="N68" s="71" t="s">
        <v>496</v>
      </c>
      <c r="O68" s="71" t="str">
        <f>INDEX(Table1[part_name],MATCH('Matrix Summary'!N68,Table1[feature_part],0))</f>
        <v>Restrict Mercury</v>
      </c>
      <c r="P68" s="5">
        <f>IF(INDEX(Table1[min_points],MATCH('Matrix Summary'!N68,Table1[feature_part],0))=INDEX(Table1[part_points],MATCH('Matrix Summary'!N68,Table1[feature_part],0)),0,INDEX(Table1[min_points],MATCH('Matrix Summary'!N68,Table1[feature_part],0)))</f>
        <v>0</v>
      </c>
      <c r="R68" s="83"/>
      <c r="S68" s="80"/>
      <c r="T68" s="80"/>
      <c r="U68" s="70" t="str">
        <f>VLOOKUP(V68,Table1[],8,FALSE)</f>
        <v>2 points</v>
      </c>
      <c r="V68" s="18" t="s">
        <v>481</v>
      </c>
      <c r="W68" s="71" t="str">
        <f>INDEX(Table1[part_name],MATCH('Matrix Summary'!V68,Table1[feature_part],0))</f>
        <v>Implement Responsible Labor Practices</v>
      </c>
      <c r="X68" s="113">
        <f>IF(INDEX(Table1[min_points],MATCH('Matrix Summary'!V68,Table1[feature_part],0))=INDEX(Table1[part_points],MATCH('Matrix Summary'!V68,Table1[feature_part],0)),0,INDEX(Table1[min_points],MATCH('Matrix Summary'!V68,Table1[feature_part],0)))</f>
        <v>1</v>
      </c>
    </row>
    <row r="69" spans="2:24" ht="18" customHeight="1">
      <c r="B69" s="72"/>
      <c r="C69" s="75"/>
      <c r="D69" s="75"/>
      <c r="E69" s="70" t="str">
        <f>VLOOKUP(F69,Table1[],8,FALSE)</f>
        <v>1 point</v>
      </c>
      <c r="F69" s="71" t="s">
        <v>304</v>
      </c>
      <c r="G69" s="71" t="str">
        <f>INDEX(Table1[part_name],MATCH('Matrix Summary'!F69,Table1[feature_part],0))</f>
        <v>Accommodate Special Diets</v>
      </c>
      <c r="H69" s="5">
        <f>IF(INDEX(Table1[min_points],MATCH('Matrix Summary'!F69,Table1[feature_part],0))=INDEX(Table1[part_points],MATCH('Matrix Summary'!F69,Table1[feature_part],0)),0,INDEX(Table1[min_points],MATCH('Matrix Summary'!F69,Table1[feature_part],0)))</f>
        <v>0</v>
      </c>
      <c r="J69" s="81" t="s">
        <v>3</v>
      </c>
      <c r="K69" s="80"/>
      <c r="L69" s="80"/>
      <c r="M69" s="70" t="str">
        <f>VLOOKUP(N69,Table1[],8,FALSE)</f>
        <v>Required</v>
      </c>
      <c r="N69" s="71" t="s">
        <v>497</v>
      </c>
      <c r="O69" s="71" t="str">
        <f>INDEX(Table1[part_name],MATCH('Matrix Summary'!N69,Table1[feature_part],0))</f>
        <v>Restrict Lead</v>
      </c>
      <c r="P69" s="5">
        <f>IF(INDEX(Table1[min_points],MATCH('Matrix Summary'!N69,Table1[feature_part],0))=INDEX(Table1[part_points],MATCH('Matrix Summary'!N69,Table1[feature_part],0)),0,INDEX(Table1[min_points],MATCH('Matrix Summary'!N69,Table1[feature_part],0)))</f>
        <v>0</v>
      </c>
      <c r="R69" s="83"/>
      <c r="S69" s="80"/>
      <c r="T69" s="80"/>
      <c r="U69" s="70" t="str">
        <f>VLOOKUP(V69,Table1[],8,FALSE)</f>
        <v>2 points</v>
      </c>
      <c r="V69" s="18" t="s">
        <v>913</v>
      </c>
      <c r="W69" s="71" t="str">
        <f>INDEX(Table1[part_name],MATCH('Matrix Summary'!V69,Table1[feature_part],0))</f>
        <v>Support Victims of Domestic Violence</v>
      </c>
      <c r="X69" s="113">
        <f>IF(INDEX(Table1[min_points],MATCH('Matrix Summary'!V69,Table1[feature_part],0))=INDEX(Table1[part_points],MATCH('Matrix Summary'!V69,Table1[feature_part],0)),0,INDEX(Table1[min_points],MATCH('Matrix Summary'!V69,Table1[feature_part],0)))</f>
        <v>0</v>
      </c>
    </row>
    <row r="70" spans="2:24" ht="18" customHeight="1">
      <c r="B70" s="72"/>
      <c r="C70" s="75"/>
      <c r="D70" s="75"/>
      <c r="E70" s="70" t="str">
        <f>VLOOKUP(F70,Table1[],8,FALSE)</f>
        <v>1 point</v>
      </c>
      <c r="F70" s="71" t="s">
        <v>310</v>
      </c>
      <c r="G70" s="71" t="str">
        <f>INDEX(Table1[part_name],MATCH('Matrix Summary'!F70,Table1[feature_part],0))</f>
        <v>Label Food Allergens and Intolerances</v>
      </c>
      <c r="H70" s="5">
        <f>IF(INDEX(Table1[min_points],MATCH('Matrix Summary'!F70,Table1[feature_part],0))=INDEX(Table1[part_points],MATCH('Matrix Summary'!F70,Table1[feature_part],0)),0,INDEX(Table1[min_points],MATCH('Matrix Summary'!F70,Table1[feature_part],0)))</f>
        <v>0</v>
      </c>
      <c r="J70" s="81" t="s">
        <v>3</v>
      </c>
      <c r="K70" s="80"/>
      <c r="L70" s="80"/>
      <c r="M70" s="70" t="str">
        <f>VLOOKUP(N70,Table1[],8,FALSE)</f>
        <v>Required</v>
      </c>
      <c r="N70" s="71" t="s">
        <v>498</v>
      </c>
      <c r="O70" s="71" t="str">
        <f>INDEX(Table1[part_name],MATCH('Matrix Summary'!N70,Table1[feature_part],0))</f>
        <v>Manage Asbestos Hazards</v>
      </c>
      <c r="P70" s="5">
        <f>IF(INDEX(Table1[min_points],MATCH('Matrix Summary'!N70,Table1[feature_part],0))=INDEX(Table1[part_points],MATCH('Matrix Summary'!N70,Table1[feature_part],0)),0,INDEX(Table1[min_points],MATCH('Matrix Summary'!N70,Table1[feature_part],0)))</f>
        <v>0</v>
      </c>
      <c r="R70" s="83"/>
      <c r="S70" s="80"/>
      <c r="T70" s="80"/>
      <c r="U70" s="70" t="str">
        <f>VLOOKUP(V70,Table1[],8,FALSE)</f>
        <v>2 points</v>
      </c>
      <c r="V70" s="18" t="s">
        <v>1033</v>
      </c>
      <c r="W70" s="71" t="str">
        <f>INDEX(Table1[part_name],MATCH('Matrix Summary'!V70,Table1[feature_part],0))</f>
        <v>Establish Education and Support</v>
      </c>
      <c r="X70" s="113">
        <f>IF(INDEX(Table1[min_points],MATCH('Matrix Summary'!V70,Table1[feature_part],0))=INDEX(Table1[part_points],MATCH('Matrix Summary'!V70,Table1[feature_part],0)),0,INDEX(Table1[min_points],MATCH('Matrix Summary'!V70,Table1[feature_part],0)))</f>
        <v>1</v>
      </c>
    </row>
    <row r="71" spans="2:24" ht="18" customHeight="1">
      <c r="B71" s="72"/>
      <c r="C71" s="75"/>
      <c r="D71" s="75"/>
      <c r="E71" s="70" t="str">
        <f>VLOOKUP(F71,Table1[],8,FALSE)</f>
        <v>1 point</v>
      </c>
      <c r="F71" s="71" t="s">
        <v>313</v>
      </c>
      <c r="G71" s="71" t="str">
        <f>INDEX(Table1[part_name],MATCH('Matrix Summary'!F71,Table1[feature_part],0))</f>
        <v>Provide Meal Support</v>
      </c>
      <c r="H71" s="5">
        <f>IF(INDEX(Table1[min_points],MATCH('Matrix Summary'!F71,Table1[feature_part],0))=INDEX(Table1[part_points],MATCH('Matrix Summary'!F71,Table1[feature_part],0)),0,INDEX(Table1[min_points],MATCH('Matrix Summary'!F71,Table1[feature_part],0)))</f>
        <v>0</v>
      </c>
      <c r="J71" s="81" t="s">
        <v>3</v>
      </c>
      <c r="K71" s="80"/>
      <c r="L71" s="80"/>
      <c r="M71" s="70" t="str">
        <f>VLOOKUP(N71,Table1[],8,FALSE)</f>
        <v>Required</v>
      </c>
      <c r="N71" s="71" t="s">
        <v>499</v>
      </c>
      <c r="O71" s="71" t="str">
        <f>INDEX(Table1[part_name],MATCH('Matrix Summary'!N71,Table1[feature_part],0))</f>
        <v>Manage Lead Paint Hazards</v>
      </c>
      <c r="P71" s="5">
        <f>IF(INDEX(Table1[min_points],MATCH('Matrix Summary'!N71,Table1[feature_part],0))=INDEX(Table1[part_points],MATCH('Matrix Summary'!N71,Table1[feature_part],0)),0,INDEX(Table1[min_points],MATCH('Matrix Summary'!N71,Table1[feature_part],0)))</f>
        <v>0</v>
      </c>
      <c r="R71" s="83"/>
      <c r="S71" s="80"/>
      <c r="T71" s="80"/>
      <c r="U71" s="70" t="str">
        <f>VLOOKUP(V71,Table1[],8,FALSE)</f>
        <v>1 point</v>
      </c>
      <c r="V71" s="18" t="s">
        <v>1035</v>
      </c>
      <c r="W71" s="71" t="str">
        <f>INDEX(Table1[part_name],MATCH('Matrix Summary'!V71,Table1[feature_part],0))</f>
        <v>Provide Historical Acknowledgement</v>
      </c>
      <c r="X71" s="113">
        <f>IF(INDEX(Table1[min_points],MATCH('Matrix Summary'!V71,Table1[feature_part],0))=INDEX(Table1[part_points],MATCH('Matrix Summary'!V71,Table1[feature_part],0)),0,INDEX(Table1[min_points],MATCH('Matrix Summary'!V71,Table1[feature_part],0)))</f>
        <v>0</v>
      </c>
    </row>
    <row r="72" spans="2:24" ht="18" customHeight="1">
      <c r="B72" s="72"/>
      <c r="C72" s="75"/>
      <c r="D72" s="75"/>
      <c r="E72" s="70" t="str">
        <f>VLOOKUP(F72,Table1[],8,FALSE)</f>
        <v>1 point</v>
      </c>
      <c r="F72" s="71" t="s">
        <v>319</v>
      </c>
      <c r="G72" s="71" t="str">
        <f>INDEX(Table1[part_name],MATCH('Matrix Summary'!F72,Table1[feature_part],0))</f>
        <v>Implement Responsible Sourcing</v>
      </c>
      <c r="H72" s="5">
        <f>IF(INDEX(Table1[min_points],MATCH('Matrix Summary'!F72,Table1[feature_part],0))=INDEX(Table1[part_points],MATCH('Matrix Summary'!F72,Table1[feature_part],0)),0,INDEX(Table1[min_points],MATCH('Matrix Summary'!F72,Table1[feature_part],0)))</f>
        <v>0</v>
      </c>
      <c r="J72" s="81" t="s">
        <v>3</v>
      </c>
      <c r="K72" s="80"/>
      <c r="L72" s="80"/>
      <c r="M72" s="70" t="str">
        <f>VLOOKUP(N72,Table1[],8,FALSE)</f>
        <v>Required</v>
      </c>
      <c r="N72" s="71" t="s">
        <v>500</v>
      </c>
      <c r="O72" s="71" t="str">
        <f>INDEX(Table1[part_name],MATCH('Matrix Summary'!N72,Table1[feature_part],0))</f>
        <v>Manage Polychlorinated Biphenyl (PCB) Hazards</v>
      </c>
      <c r="P72" s="5">
        <f>IF(INDEX(Table1[min_points],MATCH('Matrix Summary'!N72,Table1[feature_part],0))=INDEX(Table1[part_points],MATCH('Matrix Summary'!N72,Table1[feature_part],0)),0,INDEX(Table1[min_points],MATCH('Matrix Summary'!N72,Table1[feature_part],0)))</f>
        <v>0</v>
      </c>
      <c r="R72" s="83"/>
      <c r="S72" s="80"/>
      <c r="T72" s="80"/>
      <c r="U72" s="70" t="str">
        <f>VLOOKUP(V72,Table1[],8,FALSE)</f>
        <v>1 point</v>
      </c>
      <c r="V72" s="18" t="s">
        <v>1406</v>
      </c>
      <c r="W72" s="71" t="str">
        <f>INDEX(Table1[part_name],MATCH('Matrix Summary'!V72,Table1[feature_part],0))</f>
        <v>Plan for Neuro-inclusion</v>
      </c>
      <c r="X72" s="113">
        <f>IF(INDEX(Table1[min_points],MATCH('Matrix Summary'!V72,Table1[feature_part],0))=INDEX(Table1[part_points],MATCH('Matrix Summary'!V72,Table1[feature_part],0)),0,INDEX(Table1[min_points],MATCH('Matrix Summary'!V72,Table1[feature_part],0)))</f>
        <v>0</v>
      </c>
    </row>
    <row r="73" spans="2:24" ht="18" customHeight="1">
      <c r="B73" s="72"/>
      <c r="C73" s="75"/>
      <c r="D73" s="75"/>
      <c r="E73" s="70" t="str">
        <f>VLOOKUP(F73,Table1[],8,FALSE)</f>
        <v>2 points</v>
      </c>
      <c r="F73" s="71" t="s">
        <v>323</v>
      </c>
      <c r="G73" s="71" t="str">
        <f>INDEX(Table1[part_name],MATCH('Matrix Summary'!F73,Table1[feature_part],0))</f>
        <v>Provide Gardening Space</v>
      </c>
      <c r="H73" s="5">
        <f>IF(INDEX(Table1[min_points],MATCH('Matrix Summary'!F73,Table1[feature_part],0))=INDEX(Table1[part_points],MATCH('Matrix Summary'!F73,Table1[feature_part],0)),0,INDEX(Table1[min_points],MATCH('Matrix Summary'!F73,Table1[feature_part],0)))</f>
        <v>0</v>
      </c>
      <c r="J73" s="81" t="s">
        <v>3</v>
      </c>
      <c r="K73" s="80"/>
      <c r="L73" s="80"/>
      <c r="M73" s="70" t="str">
        <f>VLOOKUP(N73,Table1[],8,FALSE)</f>
        <v>Required</v>
      </c>
      <c r="N73" s="71" t="s">
        <v>501</v>
      </c>
      <c r="O73" s="71" t="str">
        <f>INDEX(Table1[part_name],MATCH('Matrix Summary'!N73,Table1[feature_part],0))</f>
        <v>Manage Exterior CCA Hazards</v>
      </c>
      <c r="P73" s="5">
        <f>IF(INDEX(Table1[min_points],MATCH('Matrix Summary'!N73,Table1[feature_part],0))=INDEX(Table1[part_points],MATCH('Matrix Summary'!N73,Table1[feature_part],0)),0,INDEX(Table1[min_points],MATCH('Matrix Summary'!N73,Table1[feature_part],0)))</f>
        <v>0</v>
      </c>
      <c r="R73" s="83"/>
      <c r="S73" s="80"/>
      <c r="T73" s="80"/>
      <c r="U73" s="70" t="str">
        <f>VLOOKUP(V73,Table1[],8,FALSE)</f>
        <v>2 points</v>
      </c>
      <c r="V73" s="18" t="s">
        <v>1409</v>
      </c>
      <c r="W73" s="71" t="str">
        <f>INDEX(Table1[part_name],MATCH('Matrix Summary'!V73,Table1[feature_part],0))</f>
        <v>Create Spaces for Neuro-inclusion</v>
      </c>
      <c r="X73" s="113">
        <f>IF(INDEX(Table1[min_points],MATCH('Matrix Summary'!V73,Table1[feature_part],0))=INDEX(Table1[part_points],MATCH('Matrix Summary'!V73,Table1[feature_part],0)),0,INDEX(Table1[min_points],MATCH('Matrix Summary'!V73,Table1[feature_part],0)))</f>
        <v>0</v>
      </c>
    </row>
    <row r="74" spans="2:24" ht="18" customHeight="1">
      <c r="B74" s="72"/>
      <c r="C74" s="75"/>
      <c r="D74" s="75"/>
      <c r="E74" s="70" t="str">
        <f>VLOOKUP(F74,Table1[],8,FALSE)</f>
        <v>1 point</v>
      </c>
      <c r="F74" s="71" t="s">
        <v>326</v>
      </c>
      <c r="G74" s="71" t="str">
        <f>INDEX(Table1[part_name],MATCH('Matrix Summary'!F74,Table1[feature_part],0))</f>
        <v>Ensure Local Food Access</v>
      </c>
      <c r="H74" s="5">
        <f>IF(INDEX(Table1[min_points],MATCH('Matrix Summary'!F74,Table1[feature_part],0))=INDEX(Table1[part_points],MATCH('Matrix Summary'!F74,Table1[feature_part],0)),0,INDEX(Table1[min_points],MATCH('Matrix Summary'!F74,Table1[feature_part],0)))</f>
        <v>0</v>
      </c>
      <c r="J74" s="81" t="s">
        <v>3</v>
      </c>
      <c r="K74" s="80"/>
      <c r="L74" s="80"/>
      <c r="M74" s="70" t="str">
        <f>VLOOKUP(N74,Table1[],8,FALSE)</f>
        <v>Required</v>
      </c>
      <c r="N74" s="71" t="s">
        <v>502</v>
      </c>
      <c r="O74" s="71" t="str">
        <f>INDEX(Table1[part_name],MATCH('Matrix Summary'!N74,Table1[feature_part],0))</f>
        <v>Manage Lead Hazards</v>
      </c>
      <c r="P74" s="5">
        <f>IF(INDEX(Table1[min_points],MATCH('Matrix Summary'!N74,Table1[feature_part],0))=INDEX(Table1[part_points],MATCH('Matrix Summary'!N74,Table1[feature_part],0)),0,INDEX(Table1[min_points],MATCH('Matrix Summary'!N74,Table1[feature_part],0)))</f>
        <v>0</v>
      </c>
      <c r="R74" s="83"/>
      <c r="S74" s="80"/>
      <c r="T74" s="80"/>
      <c r="U74" s="70" t="str">
        <f>VLOOKUP(V74,Table1[],8,FALSE)</f>
        <v>1 point</v>
      </c>
      <c r="V74" s="18" t="s">
        <v>1411</v>
      </c>
      <c r="W74" s="71" t="str">
        <f>INDEX(Table1[part_name],MATCH('Matrix Summary'!V74,Table1[feature_part],0))</f>
        <v>Educate for Neuro-inclusion</v>
      </c>
      <c r="X74" s="113">
        <f>IF(INDEX(Table1[min_points],MATCH('Matrix Summary'!V74,Table1[feature_part],0))=INDEX(Table1[part_points],MATCH('Matrix Summary'!V74,Table1[feature_part],0)),0,INDEX(Table1[min_points],MATCH('Matrix Summary'!V74,Table1[feature_part],0)))</f>
        <v>0</v>
      </c>
    </row>
    <row r="75" spans="2:24" ht="18" customHeight="1">
      <c r="B75" s="72"/>
      <c r="C75" s="75"/>
      <c r="D75" s="75"/>
      <c r="E75" s="70" t="str">
        <f>VLOOKUP(F75,Table1[],8,FALSE)</f>
        <v>1 point</v>
      </c>
      <c r="F75" s="71" t="s">
        <v>1087</v>
      </c>
      <c r="G75" s="71" t="str">
        <f>INDEX(Table1[part_name],MATCH('Matrix Summary'!F75,Table1[feature_part],0))</f>
        <v>Limit Red and Processed Meats</v>
      </c>
      <c r="H75" s="5">
        <f>IF(INDEX(Table1[min_points],MATCH('Matrix Summary'!F75,Table1[feature_part],0))=INDEX(Table1[part_points],MATCH('Matrix Summary'!F75,Table1[feature_part],0)),0,INDEX(Table1[min_points],MATCH('Matrix Summary'!F75,Table1[feature_part],0)))</f>
        <v>0</v>
      </c>
      <c r="J75" s="82"/>
      <c r="K75" s="80"/>
      <c r="L75" s="80"/>
      <c r="M75" s="70" t="str">
        <f>VLOOKUP(N75,Table1[],8,FALSE)</f>
        <v>1 point</v>
      </c>
      <c r="N75" s="71" t="s">
        <v>503</v>
      </c>
      <c r="O75" s="71" t="str">
        <f>INDEX(Table1[part_name],MATCH('Matrix Summary'!N75,Table1[feature_part],0))</f>
        <v>Assess and Mitigate Site Hazards</v>
      </c>
      <c r="P75" s="5">
        <f>IF(INDEX(Table1[min_points],MATCH('Matrix Summary'!N75,Table1[feature_part],0))=INDEX(Table1[part_points],MATCH('Matrix Summary'!N75,Table1[feature_part],0)),0,INDEX(Table1[min_points],MATCH('Matrix Summary'!N75,Table1[feature_part],0)))</f>
        <v>0</v>
      </c>
      <c r="X75" s="30"/>
    </row>
    <row r="76" spans="2:24" ht="18" customHeight="1">
      <c r="B76" s="34"/>
      <c r="E76" s="31"/>
      <c r="H76" s="5" t="e">
        <f>IF(INDEX(Table1[min_points],MATCH('Matrix Summary'!F76,Table1[feature_part],0))=INDEX(Table1[part_points],MATCH('Matrix Summary'!F76,Table1[feature_part],0)),0,INDEX(Table1[min_points],MATCH('Matrix Summary'!F76,Table1[feature_part],0)))</f>
        <v>#N/A</v>
      </c>
      <c r="J76" s="82"/>
      <c r="K76" s="80"/>
      <c r="L76" s="80"/>
      <c r="M76" s="70" t="str">
        <f>VLOOKUP(N76,Table1[],8,FALSE)</f>
        <v>1 point</v>
      </c>
      <c r="N76" s="71" t="s">
        <v>504</v>
      </c>
      <c r="O76" s="71" t="str">
        <f>INDEX(Table1[part_name],MATCH('Matrix Summary'!N76,Table1[feature_part],0))</f>
        <v>Select Compliant Interior Furnishings</v>
      </c>
      <c r="P76" s="5">
        <f>IF(INDEX(Table1[min_points],MATCH('Matrix Summary'!N76,Table1[feature_part],0))=INDEX(Table1[part_points],MATCH('Matrix Summary'!N76,Table1[feature_part],0)),0,INDEX(Table1[min_points],MATCH('Matrix Summary'!N76,Table1[feature_part],0)))</f>
        <v>0</v>
      </c>
      <c r="R76" s="44" t="s">
        <v>288</v>
      </c>
      <c r="S76" s="44"/>
      <c r="T76" s="44"/>
      <c r="U76" s="44"/>
      <c r="V76" s="44"/>
      <c r="W76" s="44"/>
      <c r="X76" s="45" t="str">
        <f>SUM(R78:R86)&amp;" POINTS"</f>
        <v>0 POINTS</v>
      </c>
    </row>
    <row r="77" spans="2:24" ht="18" customHeight="1">
      <c r="B77" s="34"/>
      <c r="J77" s="82"/>
      <c r="K77" s="80"/>
      <c r="L77" s="80"/>
      <c r="M77" s="70" t="str">
        <f>VLOOKUP(N77,Table1[],8,FALSE)</f>
        <v>1 point</v>
      </c>
      <c r="N77" s="71" t="s">
        <v>505</v>
      </c>
      <c r="O77" s="71" t="str">
        <f>INDEX(Table1[part_name],MATCH('Matrix Summary'!N77,Table1[feature_part],0))</f>
        <v>Select Compliant Architectural and Interior Products</v>
      </c>
      <c r="P77" s="5">
        <f>IF(INDEX(Table1[min_points],MATCH('Matrix Summary'!N77,Table1[feature_part],0))=INDEX(Table1[part_points],MATCH('Matrix Summary'!N77,Table1[feature_part],0)),0,INDEX(Table1[min_points],MATCH('Matrix Summary'!N77,Table1[feature_part],0)))</f>
        <v>0</v>
      </c>
      <c r="R77" s="27" t="s">
        <v>3</v>
      </c>
      <c r="S77" s="27" t="s">
        <v>4</v>
      </c>
      <c r="T77" s="27" t="s">
        <v>522</v>
      </c>
      <c r="U77" s="27" t="s">
        <v>5</v>
      </c>
      <c r="V77" s="28" t="s">
        <v>6</v>
      </c>
      <c r="W77" s="28" t="s">
        <v>7</v>
      </c>
      <c r="X77" s="29"/>
    </row>
    <row r="78" spans="2:24" ht="18" customHeight="1">
      <c r="B78" s="47" t="s">
        <v>1</v>
      </c>
      <c r="C78" s="48"/>
      <c r="D78" s="48"/>
      <c r="E78" s="48"/>
      <c r="F78" s="48"/>
      <c r="G78" s="49"/>
      <c r="H78" s="111" t="str">
        <f>SUM(B80:B91)&amp;" POINTS"</f>
        <v>0 POINTS</v>
      </c>
      <c r="J78" s="82"/>
      <c r="K78" s="80"/>
      <c r="L78" s="80"/>
      <c r="M78" s="70" t="str">
        <f>VLOOKUP(N78,Table1[],8,FALSE)</f>
        <v>2 points</v>
      </c>
      <c r="N78" s="71" t="s">
        <v>506</v>
      </c>
      <c r="O78" s="71" t="str">
        <f>INDEX(Table1[part_name],MATCH('Matrix Summary'!N78,Table1[feature_part],0))</f>
        <v>Limit VOCs from Wet-Applied Products</v>
      </c>
      <c r="P78" s="5">
        <f>IF(INDEX(Table1[min_points],MATCH('Matrix Summary'!N78,Table1[feature_part],0))=INDEX(Table1[part_points],MATCH('Matrix Summary'!N78,Table1[feature_part],0)),0,INDEX(Table1[min_points],MATCH('Matrix Summary'!N78,Table1[feature_part],0)))</f>
        <v>0</v>
      </c>
      <c r="R78" s="83"/>
      <c r="S78" s="80"/>
      <c r="T78" s="80"/>
      <c r="U78" s="73" t="str">
        <f>VLOOKUP(V78,Table1[],8,FALSE)</f>
        <v>1 point</v>
      </c>
      <c r="V78" s="84" t="s">
        <v>914</v>
      </c>
      <c r="W78" s="71" t="str">
        <f>INDEX(Table1[part_name],MATCH('Matrix Summary'!V78,Table1[feature_part],0))</f>
        <v>Propose Innovation</v>
      </c>
      <c r="X78" s="6">
        <f>IF(INDEX(Table1[min_points],MATCH('Matrix Summary'!V78,Table1[feature_part],0))=INDEX(Table1[part_points],MATCH('Matrix Summary'!V78,Table1[feature_part],0)),0,INDEX(Table1[min_points],MATCH('Matrix Summary'!V78,Table1[feature_part],0)))</f>
        <v>0</v>
      </c>
    </row>
    <row r="79" spans="2:24" ht="18" customHeight="1">
      <c r="B79" s="26" t="s">
        <v>3</v>
      </c>
      <c r="C79" s="27" t="s">
        <v>4</v>
      </c>
      <c r="D79" s="27" t="s">
        <v>4</v>
      </c>
      <c r="E79" s="27" t="s">
        <v>5</v>
      </c>
      <c r="F79" s="28" t="s">
        <v>6</v>
      </c>
      <c r="G79" s="28" t="s">
        <v>7</v>
      </c>
      <c r="H79" s="106"/>
      <c r="J79" s="82"/>
      <c r="K79" s="80"/>
      <c r="L79" s="80"/>
      <c r="M79" s="70" t="str">
        <f>VLOOKUP(N79,Table1[],8,FALSE)</f>
        <v>2 points</v>
      </c>
      <c r="N79" s="71" t="s">
        <v>507</v>
      </c>
      <c r="O79" s="71" t="str">
        <f>INDEX(Table1[part_name],MATCH('Matrix Summary'!N79,Table1[feature_part],0))</f>
        <v>Restrict VOC Emissions from Furniture, Architectural and Interior Products</v>
      </c>
      <c r="P79" s="5">
        <f>IF(INDEX(Table1[min_points],MATCH('Matrix Summary'!N79,Table1[feature_part],0))=INDEX(Table1[part_points],MATCH('Matrix Summary'!N79,Table1[feature_part],0)),0,INDEX(Table1[min_points],MATCH('Matrix Summary'!N79,Table1[feature_part],0)))</f>
        <v>1</v>
      </c>
      <c r="R79" s="83"/>
      <c r="S79" s="80"/>
      <c r="T79" s="80"/>
      <c r="U79" s="70" t="str">
        <f>VLOOKUP(V79,Table1[],8,FALSE)</f>
        <v>1 point</v>
      </c>
      <c r="V79" s="84" t="s">
        <v>924</v>
      </c>
      <c r="W79" s="71" t="str">
        <f>INDEX(Table1[part_name],MATCH('Matrix Summary'!V79,Table1[feature_part],0))</f>
        <v>Achieve WELL AP</v>
      </c>
      <c r="X79" s="6">
        <f>IF(INDEX(Table1[min_points],MATCH('Matrix Summary'!V79,Table1[feature_part],0))=INDEX(Table1[part_points],MATCH('Matrix Summary'!V79,Table1[feature_part],0)),0,INDEX(Table1[min_points],MATCH('Matrix Summary'!V79,Table1[feature_part],0)))</f>
        <v>0</v>
      </c>
    </row>
    <row r="80" spans="2:24" ht="18" customHeight="1">
      <c r="B80" s="76" t="s">
        <v>3</v>
      </c>
      <c r="C80" s="77"/>
      <c r="D80" s="77"/>
      <c r="E80" s="70" t="str">
        <f>VLOOKUP(F80,Table1[],8,FALSE)</f>
        <v>Required</v>
      </c>
      <c r="F80" s="71" t="s">
        <v>10</v>
      </c>
      <c r="G80" s="71" t="str">
        <f>INDEX(Table1[part_name],MATCH('Matrix Summary'!F80,Table1[feature_part],0))</f>
        <v>Provide Indoor Light</v>
      </c>
      <c r="H80" s="5">
        <f>IF(INDEX(Table1[min_points],MATCH('Matrix Summary'!F80,Table1[feature_part],0))=INDEX(Table1[part_points],MATCH('Matrix Summary'!F80,Table1[feature_part],0)),0,INDEX(Table1[min_points],MATCH('Matrix Summary'!F80,Table1[feature_part],0)))</f>
        <v>0</v>
      </c>
      <c r="J80" s="82"/>
      <c r="K80" s="80"/>
      <c r="L80" s="80"/>
      <c r="M80" s="70" t="str">
        <f>VLOOKUP(N80,Table1[],8,FALSE)</f>
        <v>1 point</v>
      </c>
      <c r="N80" s="71" t="s">
        <v>508</v>
      </c>
      <c r="O80" s="71" t="str">
        <f>INDEX(Table1[part_name],MATCH('Matrix Summary'!N80,Table1[feature_part],0))</f>
        <v>Select Products with Disclosed Ingredients</v>
      </c>
      <c r="P80" s="5">
        <f>IF(INDEX(Table1[min_points],MATCH('Matrix Summary'!N80,Table1[feature_part],0))=INDEX(Table1[part_points],MATCH('Matrix Summary'!N80,Table1[feature_part],0)),0,INDEX(Table1[min_points],MATCH('Matrix Summary'!N80,Table1[feature_part],0)))</f>
        <v>0</v>
      </c>
      <c r="R80" s="83"/>
      <c r="S80" s="80"/>
      <c r="T80" s="80"/>
      <c r="U80" s="70" t="str">
        <f>VLOOKUP(V80,Table1[],8,FALSE)</f>
        <v>1 point</v>
      </c>
      <c r="V80" s="84" t="s">
        <v>925</v>
      </c>
      <c r="W80" s="71" t="str">
        <f>INDEX(Table1[part_name],MATCH('Matrix Summary'!V80,Table1[feature_part],0))</f>
        <v>Offer WELL Educational Tours</v>
      </c>
      <c r="X80" s="6">
        <f>IF(INDEX(Table1[min_points],MATCH('Matrix Summary'!V80,Table1[feature_part],0))=INDEX(Table1[part_points],MATCH('Matrix Summary'!V80,Table1[feature_part],0)),0,INDEX(Table1[min_points],MATCH('Matrix Summary'!V80,Table1[feature_part],0)))</f>
        <v>0</v>
      </c>
    </row>
    <row r="81" spans="2:24" ht="18" customHeight="1">
      <c r="B81" s="76" t="s">
        <v>3</v>
      </c>
      <c r="C81" s="77"/>
      <c r="D81" s="77"/>
      <c r="E81" s="70" t="str">
        <f>VLOOKUP(F81,Table1[],8,FALSE)</f>
        <v>Required</v>
      </c>
      <c r="F81" s="71" t="s">
        <v>16</v>
      </c>
      <c r="G81" s="71" t="str">
        <f>INDEX(Table1[part_name],MATCH('Matrix Summary'!F81,Table1[feature_part],0))</f>
        <v>Provide Visual Acuity</v>
      </c>
      <c r="H81" s="5">
        <f>IF(INDEX(Table1[min_points],MATCH('Matrix Summary'!F81,Table1[feature_part],0))=INDEX(Table1[part_points],MATCH('Matrix Summary'!F81,Table1[feature_part],0)),0,INDEX(Table1[min_points],MATCH('Matrix Summary'!F81,Table1[feature_part],0)))</f>
        <v>0</v>
      </c>
      <c r="J81" s="82"/>
      <c r="K81" s="80"/>
      <c r="L81" s="80"/>
      <c r="M81" s="70" t="str">
        <f>VLOOKUP(N81,Table1[],8,FALSE)</f>
        <v>1 point</v>
      </c>
      <c r="N81" s="71" t="s">
        <v>509</v>
      </c>
      <c r="O81" s="71" t="str">
        <f>INDEX(Table1[part_name],MATCH('Matrix Summary'!N81,Table1[feature_part],0))</f>
        <v>Select Products with Enhanced Ingredient Disclosure</v>
      </c>
      <c r="P81" s="5">
        <f>IF(INDEX(Table1[min_points],MATCH('Matrix Summary'!N81,Table1[feature_part],0))=INDEX(Table1[part_points],MATCH('Matrix Summary'!N81,Table1[feature_part],0)),0,INDEX(Table1[min_points],MATCH('Matrix Summary'!N81,Table1[feature_part],0)))</f>
        <v>0</v>
      </c>
      <c r="R81" s="83"/>
      <c r="S81" s="80"/>
      <c r="T81" s="80"/>
      <c r="U81" s="70" t="str">
        <f>VLOOKUP(V81,Table1[],8,FALSE)</f>
        <v>1 point</v>
      </c>
      <c r="V81" s="84" t="s">
        <v>926</v>
      </c>
      <c r="W81" s="71" t="str">
        <f>INDEX(Table1[part_name],MATCH('Matrix Summary'!V81,Table1[feature_part],0))</f>
        <v>Complete Health and Well-Being Programs</v>
      </c>
      <c r="X81" s="6">
        <f>IF(INDEX(Table1[min_points],MATCH('Matrix Summary'!V81,Table1[feature_part],0))=INDEX(Table1[part_points],MATCH('Matrix Summary'!V81,Table1[feature_part],0)),0,INDEX(Table1[min_points],MATCH('Matrix Summary'!V81,Table1[feature_part],0)))</f>
        <v>0</v>
      </c>
    </row>
    <row r="82" spans="2:24" ht="18" customHeight="1">
      <c r="B82" s="78"/>
      <c r="C82" s="77"/>
      <c r="D82" s="77"/>
      <c r="E82" s="73" t="str">
        <f>VLOOKUP(F82,Table1[],8,FALSE)</f>
        <v>3 points</v>
      </c>
      <c r="F82" s="71" t="s">
        <v>22</v>
      </c>
      <c r="G82" s="71" t="str">
        <f>INDEX(Table1[part_name],MATCH('Matrix Summary'!F82,Table1[feature_part],0))</f>
        <v>Meet Lighting for Day-Active People</v>
      </c>
      <c r="H82" s="5">
        <f>IF(INDEX(Table1[min_points],MATCH('Matrix Summary'!F82,Table1[feature_part],0))=INDEX(Table1[part_points],MATCH('Matrix Summary'!F82,Table1[feature_part],0)),0,INDEX(Table1[min_points],MATCH('Matrix Summary'!F82,Table1[feature_part],0)))</f>
        <v>1</v>
      </c>
      <c r="J82" s="82"/>
      <c r="K82" s="80"/>
      <c r="L82" s="80"/>
      <c r="M82" s="70" t="str">
        <f>VLOOKUP(N82,Table1[],8,FALSE)</f>
        <v>1 point</v>
      </c>
      <c r="N82" s="71" t="s">
        <v>510</v>
      </c>
      <c r="O82" s="71" t="str">
        <f>INDEX(Table1[part_name],MATCH('Matrix Summary'!N82,Table1[feature_part],0))</f>
        <v>Select Products with Third-Party Verified Ingredients</v>
      </c>
      <c r="P82" s="5">
        <f>IF(INDEX(Table1[min_points],MATCH('Matrix Summary'!N82,Table1[feature_part],0))=INDEX(Table1[part_points],MATCH('Matrix Summary'!N82,Table1[feature_part],0)),0,INDEX(Table1[min_points],MATCH('Matrix Summary'!N82,Table1[feature_part],0)))</f>
        <v>0</v>
      </c>
      <c r="R82" s="83"/>
      <c r="S82" s="80"/>
      <c r="T82" s="80"/>
      <c r="U82" s="70" t="str">
        <f>VLOOKUP(V82,Table1[],8,FALSE)</f>
        <v>5 points</v>
      </c>
      <c r="V82" s="84" t="s">
        <v>928</v>
      </c>
      <c r="W82" s="71" t="str">
        <f>INDEX(Table1[part_name],MATCH('Matrix Summary'!V82,Table1[feature_part],0))</f>
        <v>Achieve Green Building Certification</v>
      </c>
      <c r="X82" s="6">
        <f>IF(INDEX(Table1[min_points],MATCH('Matrix Summary'!V82,Table1[feature_part],0))=INDEX(Table1[part_points],MATCH('Matrix Summary'!V82,Table1[feature_part],0)),0,INDEX(Table1[min_points],MATCH('Matrix Summary'!V82,Table1[feature_part],0)))</f>
        <v>0</v>
      </c>
    </row>
    <row r="83" spans="2:24" ht="18" customHeight="1">
      <c r="B83" s="78"/>
      <c r="C83" s="77"/>
      <c r="D83" s="77"/>
      <c r="E83" s="70" t="str">
        <f>VLOOKUP(F83,Table1[],8,FALSE)</f>
        <v>2 points</v>
      </c>
      <c r="F83" s="71" t="s">
        <v>28</v>
      </c>
      <c r="G83" s="71" t="str">
        <f>INDEX(Table1[part_name],MATCH('Matrix Summary'!F83,Table1[feature_part],0))</f>
        <v>Manage Glare from Electric Lighting</v>
      </c>
      <c r="H83" s="5">
        <f>IF(INDEX(Table1[min_points],MATCH('Matrix Summary'!F83,Table1[feature_part],0))=INDEX(Table1[part_points],MATCH('Matrix Summary'!F83,Table1[feature_part],0)),0,INDEX(Table1[min_points],MATCH('Matrix Summary'!F83,Table1[feature_part],0)))</f>
        <v>0</v>
      </c>
      <c r="J83" s="82"/>
      <c r="K83" s="80"/>
      <c r="L83" s="80"/>
      <c r="M83" s="70" t="str">
        <f>VLOOKUP(N83,Table1[],8,FALSE)</f>
        <v>1 point</v>
      </c>
      <c r="N83" s="71" t="s">
        <v>511</v>
      </c>
      <c r="O83" s="71" t="str">
        <f>INDEX(Table1[part_name],MATCH('Matrix Summary'!N83,Table1[feature_part],0))</f>
        <v>Select Materials with Enhanced Chemical Restrictions</v>
      </c>
      <c r="P83" s="5">
        <f>IF(INDEX(Table1[min_points],MATCH('Matrix Summary'!N83,Table1[feature_part],0))=INDEX(Table1[part_points],MATCH('Matrix Summary'!N83,Table1[feature_part],0)),0,INDEX(Table1[min_points],MATCH('Matrix Summary'!N83,Table1[feature_part],0)))</f>
        <v>0</v>
      </c>
      <c r="R83" s="83"/>
      <c r="S83" s="80"/>
      <c r="T83" s="80"/>
      <c r="U83" s="70" t="str">
        <f>VLOOKUP(V83,Table1[],8,FALSE)</f>
        <v>2 points</v>
      </c>
      <c r="V83" s="84" t="s">
        <v>1101</v>
      </c>
      <c r="W83" s="71" t="str">
        <f>INDEX(Table1[part_name],MATCH('Matrix Summary'!V83,Table1[feature_part],0))</f>
        <v>Assess Carbon Emissions</v>
      </c>
      <c r="X83" s="6">
        <f>IF(INDEX(Table1[min_points],MATCH('Matrix Summary'!V83,Table1[feature_part],0))=INDEX(Table1[part_points],MATCH('Matrix Summary'!V83,Table1[feature_part],0)),0,INDEX(Table1[min_points],MATCH('Matrix Summary'!V83,Table1[feature_part],0)))</f>
        <v>1</v>
      </c>
    </row>
    <row r="84" spans="2:24" ht="18" customHeight="1">
      <c r="B84" s="78"/>
      <c r="C84" s="77"/>
      <c r="D84" s="77"/>
      <c r="E84" s="73" t="str">
        <f>VLOOKUP(F84,Table1[],8,FALSE)</f>
        <v>2 points</v>
      </c>
      <c r="F84" s="71" t="s">
        <v>33</v>
      </c>
      <c r="G84" s="71" t="str">
        <f>INDEX(Table1[part_name],MATCH('Matrix Summary'!F84,Table1[feature_part],0))</f>
        <v>Implement Daylight Plan</v>
      </c>
      <c r="H84" s="5">
        <f>IF(INDEX(Table1[min_points],MATCH('Matrix Summary'!F84,Table1[feature_part],0))=INDEX(Table1[part_points],MATCH('Matrix Summary'!F84,Table1[feature_part],0)),0,INDEX(Table1[min_points],MATCH('Matrix Summary'!F84,Table1[feature_part],0)))</f>
        <v>1</v>
      </c>
      <c r="J84" s="82"/>
      <c r="K84" s="80"/>
      <c r="L84" s="80"/>
      <c r="M84" s="70" t="str">
        <f>VLOOKUP(N84,Table1[],8,FALSE)</f>
        <v>1 point</v>
      </c>
      <c r="N84" s="71" t="s">
        <v>512</v>
      </c>
      <c r="O84" s="71" t="str">
        <f>INDEX(Table1[part_name],MATCH('Matrix Summary'!N84,Table1[feature_part],0))</f>
        <v>Select Optimized Products</v>
      </c>
      <c r="P84" s="5">
        <f>IF(INDEX(Table1[min_points],MATCH('Matrix Summary'!N84,Table1[feature_part],0))=INDEX(Table1[part_points],MATCH('Matrix Summary'!N84,Table1[feature_part],0)),0,INDEX(Table1[min_points],MATCH('Matrix Summary'!N84,Table1[feature_part],0)))</f>
        <v>0</v>
      </c>
      <c r="R84" s="83"/>
      <c r="S84" s="80"/>
      <c r="T84" s="80"/>
      <c r="U84" s="70" t="str">
        <f>VLOOKUP(V84,Table1[],8,FALSE)</f>
        <v>3 points</v>
      </c>
      <c r="V84" s="84" t="s">
        <v>1104</v>
      </c>
      <c r="W84" s="71" t="str">
        <f>INDEX(Table1[part_name],MATCH('Matrix Summary'!V84,Table1[feature_part],0))</f>
        <v>Set Carbon Reduction Goals</v>
      </c>
      <c r="X84" s="6">
        <f>IF(INDEX(Table1[min_points],MATCH('Matrix Summary'!V84,Table1[feature_part],0))=INDEX(Table1[part_points],MATCH('Matrix Summary'!V84,Table1[feature_part],0)),0,INDEX(Table1[min_points],MATCH('Matrix Summary'!V84,Table1[feature_part],0)))</f>
        <v>1</v>
      </c>
    </row>
    <row r="85" spans="2:24" ht="18" customHeight="1">
      <c r="B85" s="78"/>
      <c r="C85" s="77"/>
      <c r="D85" s="77"/>
      <c r="E85" s="73" t="str">
        <f>VLOOKUP(F85,Table1[],8,FALSE)</f>
        <v>2 points</v>
      </c>
      <c r="F85" s="71" t="s">
        <v>39</v>
      </c>
      <c r="G85" s="71" t="str">
        <f>INDEX(Table1[part_name],MATCH('Matrix Summary'!F85,Table1[feature_part],0))</f>
        <v>Integrate Solar Shading</v>
      </c>
      <c r="H85" s="5">
        <f>IF(INDEX(Table1[min_points],MATCH('Matrix Summary'!F85,Table1[feature_part],0))=INDEX(Table1[part_points],MATCH('Matrix Summary'!F85,Table1[feature_part],0)),0,INDEX(Table1[min_points],MATCH('Matrix Summary'!F85,Table1[feature_part],0)))</f>
        <v>1</v>
      </c>
      <c r="J85" s="82"/>
      <c r="K85" s="80"/>
      <c r="L85" s="80"/>
      <c r="M85" s="70" t="str">
        <f>VLOOKUP(N85,Table1[],8,FALSE)</f>
        <v>1 point</v>
      </c>
      <c r="N85" s="71" t="s">
        <v>513</v>
      </c>
      <c r="O85" s="71" t="str">
        <f>INDEX(Table1[part_name],MATCH('Matrix Summary'!N85,Table1[feature_part],0))</f>
        <v>Implement a Waste Management Plan</v>
      </c>
      <c r="P85" s="5">
        <f>IF(INDEX(Table1[min_points],MATCH('Matrix Summary'!N85,Table1[feature_part],0))=INDEX(Table1[part_points],MATCH('Matrix Summary'!N85,Table1[feature_part],0)),0,INDEX(Table1[min_points],MATCH('Matrix Summary'!N85,Table1[feature_part],0)))</f>
        <v>0</v>
      </c>
      <c r="R85" s="83"/>
      <c r="S85" s="80"/>
      <c r="T85" s="80"/>
      <c r="U85" s="70" t="str">
        <f>VLOOKUP(V85,Table1[],8,FALSE)</f>
        <v>3 points</v>
      </c>
      <c r="V85" s="84" t="s">
        <v>1106</v>
      </c>
      <c r="W85" s="71" t="str">
        <f>INDEX(Table1[part_name],MATCH('Matrix Summary'!V85,Table1[feature_part],0))</f>
        <v>Meet Carbon Reduction Goals</v>
      </c>
      <c r="X85" s="6">
        <f>IF(INDEX(Table1[min_points],MATCH('Matrix Summary'!V85,Table1[feature_part],0))=INDEX(Table1[part_points],MATCH('Matrix Summary'!V85,Table1[feature_part],0)),0,INDEX(Table1[min_points],MATCH('Matrix Summary'!V85,Table1[feature_part],0)))</f>
        <v>0</v>
      </c>
    </row>
    <row r="86" spans="2:24" ht="18" customHeight="1">
      <c r="B86" s="78"/>
      <c r="C86" s="77"/>
      <c r="D86" s="77"/>
      <c r="E86" s="73" t="str">
        <f>VLOOKUP(F86,Table1[],8,FALSE)</f>
        <v>2 points</v>
      </c>
      <c r="F86" s="71" t="s">
        <v>44</v>
      </c>
      <c r="G86" s="71" t="str">
        <f>INDEX(Table1[part_name],MATCH('Matrix Summary'!F86,Table1[feature_part],0))</f>
        <v>Conduct Daylight Simulation</v>
      </c>
      <c r="H86" s="5">
        <f>IF(INDEX(Table1[min_points],MATCH('Matrix Summary'!F86,Table1[feature_part],0))=INDEX(Table1[part_points],MATCH('Matrix Summary'!F86,Table1[feature_part],0)),0,INDEX(Table1[min_points],MATCH('Matrix Summary'!F86,Table1[feature_part],0)))</f>
        <v>1</v>
      </c>
      <c r="J86" s="82"/>
      <c r="K86" s="80"/>
      <c r="L86" s="80"/>
      <c r="M86" s="70" t="str">
        <f>VLOOKUP(N86,Table1[],8,FALSE)</f>
        <v>1 point</v>
      </c>
      <c r="N86" s="71" t="s">
        <v>514</v>
      </c>
      <c r="O86" s="71" t="str">
        <f>INDEX(Table1[part_name],MATCH('Matrix Summary'!N86,Table1[feature_part],0))</f>
        <v>Manage Pests</v>
      </c>
      <c r="P86" s="5">
        <f>IF(INDEX(Table1[min_points],MATCH('Matrix Summary'!N86,Table1[feature_part],0))=INDEX(Table1[part_points],MATCH('Matrix Summary'!N86,Table1[feature_part],0)),0,INDEX(Table1[min_points],MATCH('Matrix Summary'!N86,Table1[feature_part],0)))</f>
        <v>0</v>
      </c>
      <c r="R86" s="83"/>
      <c r="S86" s="80"/>
      <c r="T86" s="80"/>
      <c r="U86" s="70" t="str">
        <f>VLOOKUP(V86,Table1[],8,FALSE)</f>
        <v>2 points</v>
      </c>
      <c r="V86" s="84" t="s">
        <v>1108</v>
      </c>
      <c r="W86" s="71" t="str">
        <f>INDEX(Table1[part_name],MATCH('Matrix Summary'!V86,Table1[feature_part],0))</f>
        <v>Attain Carbon Neutrality</v>
      </c>
      <c r="X86" s="6">
        <f>IF(INDEX(Table1[min_points],MATCH('Matrix Summary'!V86,Table1[feature_part],0))=INDEX(Table1[part_points],MATCH('Matrix Summary'!V86,Table1[feature_part],0)),0,INDEX(Table1[min_points],MATCH('Matrix Summary'!V86,Table1[feature_part],0)))</f>
        <v>0</v>
      </c>
    </row>
    <row r="87" spans="2:24" ht="18" customHeight="1">
      <c r="B87" s="78"/>
      <c r="C87" s="77"/>
      <c r="D87" s="77"/>
      <c r="E87" s="70" t="str">
        <f>VLOOKUP(F87,Table1[],8,FALSE)</f>
        <v>1 point</v>
      </c>
      <c r="F87" s="71" t="s">
        <v>49</v>
      </c>
      <c r="G87" s="71" t="str">
        <f>INDEX(Table1[part_name],MATCH('Matrix Summary'!F87,Table1[feature_part],0))</f>
        <v>Balance Visual Lighting</v>
      </c>
      <c r="H87" s="5">
        <f>IF(INDEX(Table1[min_points],MATCH('Matrix Summary'!F87,Table1[feature_part],0))=INDEX(Table1[part_points],MATCH('Matrix Summary'!F87,Table1[feature_part],0)),0,INDEX(Table1[min_points],MATCH('Matrix Summary'!F87,Table1[feature_part],0)))</f>
        <v>0</v>
      </c>
      <c r="J87" s="82"/>
      <c r="K87" s="80"/>
      <c r="L87" s="80"/>
      <c r="M87" s="70" t="str">
        <f>VLOOKUP(N87,Table1[],8,FALSE)</f>
        <v>1 point</v>
      </c>
      <c r="N87" s="71" t="s">
        <v>515</v>
      </c>
      <c r="O87" s="71" t="str">
        <f>INDEX(Table1[part_name],MATCH('Matrix Summary'!N87,Table1[feature_part],0))</f>
        <v>Improve Cleaning Practices</v>
      </c>
      <c r="P87" s="5">
        <f>IF(INDEX(Table1[min_points],MATCH('Matrix Summary'!N87,Table1[feature_part],0))=INDEX(Table1[part_points],MATCH('Matrix Summary'!N87,Table1[feature_part],0)),0,INDEX(Table1[min_points],MATCH('Matrix Summary'!N87,Table1[feature_part],0)))</f>
        <v>0</v>
      </c>
      <c r="R87" s="4"/>
      <c r="X87" s="30"/>
    </row>
    <row r="88" spans="2:24" ht="18" customHeight="1">
      <c r="B88" s="78"/>
      <c r="C88" s="77"/>
      <c r="D88" s="77"/>
      <c r="E88" s="70" t="str">
        <f>VLOOKUP(F88,Table1[],8,FALSE)</f>
        <v>1 point</v>
      </c>
      <c r="F88" s="71" t="s">
        <v>55</v>
      </c>
      <c r="G88" s="71" t="str">
        <f>INDEX(Table1[part_name],MATCH('Matrix Summary'!F88,Table1[feature_part],0))</f>
        <v>Enhance Color Rendering Quality</v>
      </c>
      <c r="H88" s="5">
        <f>IF(INDEX(Table1[min_points],MATCH('Matrix Summary'!F88,Table1[feature_part],0))=INDEX(Table1[part_points],MATCH('Matrix Summary'!F88,Table1[feature_part],0)),0,INDEX(Table1[min_points],MATCH('Matrix Summary'!F88,Table1[feature_part],0)))</f>
        <v>0</v>
      </c>
      <c r="J88" s="82"/>
      <c r="K88" s="80"/>
      <c r="L88" s="80"/>
      <c r="M88" s="70" t="str">
        <f>VLOOKUP(N88,Table1[],8,FALSE)</f>
        <v>1 point</v>
      </c>
      <c r="N88" s="71" t="s">
        <v>516</v>
      </c>
      <c r="O88" s="71" t="str">
        <f>INDEX(Table1[part_name],MATCH('Matrix Summary'!N88,Table1[feature_part],0))</f>
        <v>Select Preferred Cleaning Products</v>
      </c>
      <c r="P88" s="5">
        <f>IF(INDEX(Table1[min_points],MATCH('Matrix Summary'!N88,Table1[feature_part],0))=INDEX(Table1[part_points],MATCH('Matrix Summary'!N88,Table1[feature_part],0)),0,INDEX(Table1[min_points],MATCH('Matrix Summary'!N88,Table1[feature_part],0)))</f>
        <v>0</v>
      </c>
      <c r="Q88" s="86"/>
      <c r="R88" s="4"/>
      <c r="X88" s="30"/>
    </row>
    <row r="89" spans="2:24" ht="18" customHeight="1">
      <c r="B89" s="78"/>
      <c r="C89" s="77"/>
      <c r="D89" s="77"/>
      <c r="E89" s="70" t="str">
        <f>VLOOKUP(F89,Table1[],8,FALSE)</f>
        <v>2 points</v>
      </c>
      <c r="F89" s="71" t="s">
        <v>61</v>
      </c>
      <c r="G89" s="71" t="str">
        <f>INDEX(Table1[part_name],MATCH('Matrix Summary'!F89,Table1[feature_part],0))</f>
        <v>Manage Flicker</v>
      </c>
      <c r="H89" s="5">
        <f>IF(INDEX(Table1[min_points],MATCH('Matrix Summary'!F89,Table1[feature_part],0))=INDEX(Table1[part_points],MATCH('Matrix Summary'!F89,Table1[feature_part],0)),0,INDEX(Table1[min_points],MATCH('Matrix Summary'!F89,Table1[feature_part],0)))</f>
        <v>0</v>
      </c>
      <c r="J89" s="82"/>
      <c r="K89" s="80"/>
      <c r="L89" s="80"/>
      <c r="M89" s="70" t="str">
        <f>VLOOKUP(N89,Table1[],8,FALSE)</f>
        <v>1 point</v>
      </c>
      <c r="N89" s="71" t="s">
        <v>1097</v>
      </c>
      <c r="O89" s="71" t="str">
        <f>INDEX(Table1[part_name],MATCH('Matrix Summary'!N89,Table1[feature_part],0))</f>
        <v>β Reduce Respiratory Particle Exposure</v>
      </c>
      <c r="P89" s="5">
        <f>IF(INDEX(Table1[min_points],MATCH('Matrix Summary'!N89,Table1[feature_part],0))=INDEX(Table1[part_points],MATCH('Matrix Summary'!N89,Table1[feature_part],0)),0,INDEX(Table1[min_points],MATCH('Matrix Summary'!N89,Table1[feature_part],0)))</f>
        <v>0</v>
      </c>
      <c r="R89" s="4"/>
      <c r="T89" s="60" t="s">
        <v>491</v>
      </c>
      <c r="U89" s="61"/>
      <c r="V89" s="61"/>
      <c r="W89" s="7"/>
      <c r="X89" s="46"/>
    </row>
    <row r="90" spans="2:24" ht="18" customHeight="1">
      <c r="B90" s="78"/>
      <c r="C90" s="77"/>
      <c r="D90" s="77"/>
      <c r="E90" s="73" t="str">
        <f>VLOOKUP(F90,Table1[],8,FALSE)</f>
        <v>2 points</v>
      </c>
      <c r="F90" s="71" t="s">
        <v>67</v>
      </c>
      <c r="G90" s="71" t="str">
        <f>INDEX(Table1[part_name],MATCH('Matrix Summary'!F90,Table1[feature_part],0))</f>
        <v>Enhance Occupant Controllability</v>
      </c>
      <c r="H90" s="5">
        <f>IF(INDEX(Table1[min_points],MATCH('Matrix Summary'!F90,Table1[feature_part],0))=INDEX(Table1[part_points],MATCH('Matrix Summary'!F90,Table1[feature_part],0)),0,INDEX(Table1[min_points],MATCH('Matrix Summary'!F90,Table1[feature_part],0)))</f>
        <v>1</v>
      </c>
      <c r="J90" s="82"/>
      <c r="K90" s="80"/>
      <c r="L90" s="80"/>
      <c r="M90" s="70" t="str">
        <f>VLOOKUP(N90,Table1[],8,FALSE)</f>
        <v>1 point</v>
      </c>
      <c r="N90" s="71" t="s">
        <v>1100</v>
      </c>
      <c r="O90" s="71" t="str">
        <f>INDEX(Table1[part_name],MATCH('Matrix Summary'!N90,Table1[feature_part],0))</f>
        <v>Address Surface Hand Touch</v>
      </c>
      <c r="P90" s="5">
        <f>IF(INDEX(Table1[min_points],MATCH('Matrix Summary'!N90,Table1[feature_part],0))=INDEX(Table1[part_points],MATCH('Matrix Summary'!N90,Table1[feature_part],0)),0,INDEX(Table1[min_points],MATCH('Matrix Summary'!N90,Table1[feature_part],0)))</f>
        <v>0</v>
      </c>
      <c r="R90" s="4"/>
      <c r="T90" s="8" t="str">
        <f>((COUNTIF(B6:B14,"Y") + COUNTIF(B36:B40, "Y")+COUNTIF(B57:B61, "Y") + COUNTIF(B80:B81, "Y") + COUNTIF(J6:J11, "Y") + COUNTIF(J31:J32, "Y") +COUNTIF(J49:J50,"Y") + COUNTIF(J67:J74, "Y") + COUNTIF(R6:R8,"Y") + COUNTIF(R29:R34, "Y"))&amp;" YES")</f>
        <v>48 YES</v>
      </c>
      <c r="U90" s="61"/>
      <c r="V90" s="61"/>
      <c r="W90" s="61"/>
      <c r="X90" s="46"/>
    </row>
    <row r="91" spans="2:24" ht="18" customHeight="1">
      <c r="B91" s="78"/>
      <c r="C91" s="77"/>
      <c r="D91" s="77"/>
      <c r="E91" s="70" t="str">
        <f>VLOOKUP(F91,Table1[],8,FALSE)</f>
        <v>1 point</v>
      </c>
      <c r="F91" s="71" t="s">
        <v>73</v>
      </c>
      <c r="G91" s="71" t="str">
        <f>INDEX(Table1[part_name],MATCH('Matrix Summary'!F91,Table1[feature_part],0))</f>
        <v>Provide Supplemental Lighting</v>
      </c>
      <c r="H91" s="5">
        <f>IF(INDEX(Table1[min_points],MATCH('Matrix Summary'!F91,Table1[feature_part],0))=INDEX(Table1[part_points],MATCH('Matrix Summary'!F91,Table1[feature_part],0)),0,INDEX(Table1[min_points],MATCH('Matrix Summary'!F91,Table1[feature_part],0)))</f>
        <v>0</v>
      </c>
      <c r="J91" s="82"/>
      <c r="K91" s="80"/>
      <c r="L91" s="80"/>
      <c r="M91" s="70" t="str">
        <f>VLOOKUP(N91,Table1[],8,FALSE)</f>
        <v>1 point</v>
      </c>
      <c r="N91" s="71" t="s">
        <v>1397</v>
      </c>
      <c r="O91" s="71" t="str">
        <f>INDEX(Table1[part_name],MATCH('Matrix Summary'!N91,Table1[feature_part],0))</f>
        <v>Select Products From Manufacturers that Provide Living Wages</v>
      </c>
      <c r="P91" s="5">
        <f>IF(INDEX(Table1[min_points],MATCH('Matrix Summary'!N91,Table1[feature_part],0))=INDEX(Table1[part_points],MATCH('Matrix Summary'!N91,Table1[feature_part],0)),0,INDEX(Table1[min_points],MATCH('Matrix Summary'!N91,Table1[feature_part],0)))</f>
        <v>0</v>
      </c>
      <c r="R91" s="4"/>
      <c r="T91" s="8" t="str">
        <f>((COUNTIF(C6:C14,"Y") + COUNTIF(C36:C40, "Y")+COUNTIF(C57:C61, "Y") + COUNTIF(C80:C81, "Y") + COUNTIF(K6:K11, "Y") + COUNTIF(K31:K32, "Y") +COUNTIF(K49:K50,"Y") + COUNTIF(K67:K74, "Y") + COUNTIF(S6:S8,"Y") + COUNTIF(S29:S34, "Y"))&amp;" MAYBE")</f>
        <v>0 MAYBE</v>
      </c>
      <c r="U91" s="61"/>
      <c r="V91" s="7">
        <f>((SUM(COUNTIF(B5:B91,"Y")+COUNTIF(J4:J90,"Y")+COUNTIF(R5:R82,"Y"))-11)+SUM(COUNTIF(C5:C91,"Y")+COUNTIF(K4:K90,"Y")+COUNTIF(S5:S82,"Y")))/COUNTIF(Table1[part_points],"P")</f>
        <v>1</v>
      </c>
      <c r="W91" s="61"/>
      <c r="X91" s="46"/>
    </row>
    <row r="92" spans="2:24" ht="15">
      <c r="B92" s="92"/>
      <c r="C92" s="93"/>
      <c r="D92" s="93"/>
      <c r="E92" s="70"/>
      <c r="F92" s="71"/>
      <c r="G92" s="71"/>
      <c r="H92" s="107"/>
      <c r="J92" s="82"/>
      <c r="K92" s="80"/>
      <c r="L92" s="80"/>
      <c r="M92" s="70" t="str">
        <f>VLOOKUP(N92,Table1[],8,FALSE)</f>
        <v>1 point</v>
      </c>
      <c r="N92" s="18" t="s">
        <v>1400</v>
      </c>
      <c r="O92" s="71" t="str">
        <f>INDEX(Table1[part_name],MATCH('Matrix Summary'!N92,Table1[feature_part],0))</f>
        <v>Select Products With Certified Raw Materials</v>
      </c>
      <c r="P92" s="5">
        <f>IF(INDEX(Table1[min_points],MATCH('Matrix Summary'!N92,Table1[feature_part],0))=INDEX(Table1[part_points],MATCH('Matrix Summary'!N92,Table1[feature_part],0)),0,INDEX(Table1[min_points],MATCH('Matrix Summary'!N92,Table1[feature_part],0)))</f>
        <v>0</v>
      </c>
      <c r="R92" s="4"/>
      <c r="T92" s="8" t="str">
        <f>((COUNTIF(D6:D14,"Y") + COUNTIF(D36:D40, "Y")+COUNTIF(D57:D61, "Y") + COUNTIF(D80:D81, "Y") + COUNTIF(L6:L11, "Y") + COUNTIF(L31:L32, "Y") +COUNTIF(L49:L50,"Y") + COUNTIF(L67:L74, "Y") + COUNTIF(T6:T8,"Y") + COUNTIF(T29:T34, "Y"))&amp;" NO")</f>
        <v>0 NO</v>
      </c>
      <c r="U92" s="61"/>
      <c r="V92" s="61"/>
      <c r="W92" s="61"/>
      <c r="X92" s="46"/>
    </row>
    <row r="93" spans="2:24" ht="15">
      <c r="B93" s="92"/>
      <c r="J93" s="82"/>
      <c r="K93" s="80"/>
      <c r="L93" s="80"/>
      <c r="M93" s="70" t="str">
        <f>VLOOKUP(N93,Table1[],8,FALSE)</f>
        <v>1 point</v>
      </c>
      <c r="N93" s="18" t="s">
        <v>1402</v>
      </c>
      <c r="O93" s="71" t="str">
        <f>INDEX(Table1[part_name],MATCH('Matrix Summary'!N93,Table1[feature_part],0))</f>
        <v>Select Manufacturers with Transparency in Supply Chain Practices</v>
      </c>
      <c r="P93" s="5">
        <f>IF(INDEX(Table1[min_points],MATCH('Matrix Summary'!N93,Table1[feature_part],0))=INDEX(Table1[part_points],MATCH('Matrix Summary'!N93,Table1[feature_part],0)),0,INDEX(Table1[min_points],MATCH('Matrix Summary'!N93,Table1[feature_part],0)))</f>
        <v>0</v>
      </c>
      <c r="R93" s="4"/>
      <c r="T93" s="8"/>
      <c r="U93" s="8"/>
      <c r="V93" s="61"/>
      <c r="W93" s="61"/>
      <c r="X93" s="50"/>
    </row>
    <row r="94" spans="2:24" ht="15">
      <c r="B94" s="92"/>
      <c r="R94" s="4"/>
      <c r="T94" s="60" t="s">
        <v>523</v>
      </c>
      <c r="U94" s="61"/>
      <c r="V94" s="61"/>
      <c r="W94" s="61"/>
      <c r="X94" s="50"/>
    </row>
    <row r="95" spans="2:24" ht="15">
      <c r="B95" s="92"/>
      <c r="T95" s="8" t="str">
        <f>(MIN(SUM(B15:B31),12)+MIN(SUM(B41:B52),12)+MIN(SUM(B62:B75),12)+MIN(SUM(B82:B91),12)+MIN(SUM(J12:J27),12)+MIN(SUM(J33:J45),12)+MIN(SUM(J51:J62),12)+MIN(SUM(J75:J93),12)+MIN(SUM(R9:R25),12)+MIN(SUM(R35:R74),12)+MIN(SUM(R78:R86),10))&amp; " YES"</f>
        <v>0 YES</v>
      </c>
      <c r="U95" s="61"/>
      <c r="V95" s="61"/>
      <c r="W95" s="8"/>
      <c r="X95" s="50"/>
    </row>
    <row r="96" spans="2:24" ht="15">
      <c r="B96" s="92"/>
      <c r="T96" s="8" t="str">
        <f>SUM(C15:C31,C41:C52,C62:C75,C82:C91,K12:K27,K33:K45,K51:K62,K75:K93,S9:S25,S35:S74,S78:S86)&amp; " MAYBE"</f>
        <v>0 MAYBE</v>
      </c>
      <c r="U96" s="61"/>
      <c r="V96" s="61"/>
      <c r="W96" s="9"/>
      <c r="X96" s="50"/>
    </row>
    <row r="97" spans="2:24" ht="19">
      <c r="B97" s="92"/>
      <c r="T97" s="8" t="str">
        <f>SUM(D15:D31,D41:D52,L12:L27,D62:D75,D82:D91,L33:L45,L51:L62,L75:L93,T6:T25,T29:T86) &amp; " NO"</f>
        <v>0 NO</v>
      </c>
      <c r="U97" s="61"/>
      <c r="V97" s="61"/>
      <c r="W97" s="62"/>
      <c r="X97" s="51"/>
    </row>
    <row r="98" spans="2:24" ht="19">
      <c r="B98" s="92"/>
      <c r="T98" s="62"/>
      <c r="U98" s="62"/>
      <c r="V98" s="62"/>
      <c r="W98" s="62"/>
      <c r="X98" s="51"/>
    </row>
    <row r="99" spans="2:24" ht="19">
      <c r="B99" s="92"/>
      <c r="Q99" s="90"/>
      <c r="T99" s="10" t="s">
        <v>493</v>
      </c>
      <c r="U99" s="61"/>
      <c r="V99" s="11"/>
      <c r="W99" s="12"/>
      <c r="X99" s="50"/>
    </row>
    <row r="100" spans="2:24" ht="15">
      <c r="B100" s="92"/>
      <c r="T100" s="61" t="s">
        <v>492</v>
      </c>
      <c r="U100" s="61"/>
      <c r="V100" s="9"/>
      <c r="W100" s="9"/>
      <c r="X100" s="50"/>
    </row>
    <row r="101" spans="2:24" ht="19">
      <c r="B101" s="92"/>
      <c r="T101" s="61" t="s">
        <v>520</v>
      </c>
      <c r="U101" s="61"/>
      <c r="V101" s="9"/>
      <c r="W101" s="13" t="s">
        <v>521</v>
      </c>
      <c r="X101" s="50"/>
    </row>
    <row r="102" spans="2:24" ht="19">
      <c r="B102" s="92"/>
      <c r="T102" s="61" t="s">
        <v>519</v>
      </c>
      <c r="U102" s="61"/>
      <c r="V102" s="9"/>
      <c r="W102" s="13" t="s">
        <v>1449</v>
      </c>
      <c r="X102" s="50"/>
    </row>
    <row r="103" spans="2:24" ht="19">
      <c r="B103" s="92"/>
      <c r="T103" s="9"/>
      <c r="U103" s="61"/>
      <c r="V103" s="9"/>
      <c r="W103" s="13"/>
      <c r="X103" s="50"/>
    </row>
    <row r="104" spans="2:24" ht="19">
      <c r="B104" s="92"/>
      <c r="T104" s="14" t="s">
        <v>517</v>
      </c>
      <c r="U104" s="61"/>
      <c r="V104" s="9"/>
      <c r="W104" s="13">
        <f>MIN(SUM(B5:C91,J4:K93,R5:S86),100)</f>
        <v>0</v>
      </c>
      <c r="X104" s="50"/>
    </row>
    <row r="105" spans="2:24" ht="19">
      <c r="B105" s="92"/>
      <c r="E105" s="95" t="s">
        <v>930</v>
      </c>
      <c r="T105" s="14" t="s">
        <v>518</v>
      </c>
      <c r="U105" s="61"/>
      <c r="V105" s="9"/>
      <c r="W105" s="13" t="str">
        <f>IF(SUM(COUNTIF(B5:B91,"Y")+COUNTIF(J4:J90,"Y")+COUNTIF(R5:R82,"Y"))-11=48,VLOOKUP(W104,Table5[],2),"Preconditions not met")</f>
        <v>Not Certified</v>
      </c>
      <c r="X105" s="50"/>
    </row>
    <row r="106" spans="2:24" ht="19">
      <c r="B106" s="92"/>
      <c r="E106" s="94" t="s">
        <v>929</v>
      </c>
      <c r="T106" s="14"/>
      <c r="U106" s="61"/>
      <c r="V106" s="9"/>
      <c r="W106" s="13"/>
      <c r="X106" s="50"/>
    </row>
    <row r="107" spans="2:24" ht="15">
      <c r="B107" s="52"/>
      <c r="C107" s="53"/>
      <c r="D107" s="53"/>
      <c r="E107" s="53"/>
      <c r="F107" s="53"/>
      <c r="G107" s="53"/>
      <c r="H107" s="112"/>
      <c r="I107" s="53"/>
      <c r="J107" s="54"/>
      <c r="K107" s="55"/>
      <c r="L107" s="55"/>
      <c r="M107" s="56"/>
      <c r="N107" s="57"/>
      <c r="O107" s="57"/>
      <c r="P107" s="17"/>
      <c r="Q107" s="53"/>
      <c r="R107" s="57"/>
      <c r="S107" s="58"/>
      <c r="T107" s="67" t="s">
        <v>859</v>
      </c>
      <c r="U107" s="56"/>
      <c r="V107" s="56"/>
      <c r="W107" s="56"/>
      <c r="X107" s="59"/>
    </row>
  </sheetData>
  <mergeCells count="1">
    <mergeCell ref="B2:X2"/>
  </mergeCells>
  <conditionalFormatting sqref="E6:E29 U29:U74 E36:E52 M49:M62 E57:E75 M67:M93 E80:E92 M107">
    <cfRule type="expression" dxfId="5" priority="8">
      <formula>H6&gt;0</formula>
    </cfRule>
  </conditionalFormatting>
  <conditionalFormatting sqref="E30">
    <cfRule type="expression" dxfId="4" priority="12">
      <formula>H31&gt;0</formula>
    </cfRule>
  </conditionalFormatting>
  <conditionalFormatting sqref="E31">
    <cfRule type="expression" dxfId="3" priority="10">
      <formula>H31&gt;0</formula>
    </cfRule>
  </conditionalFormatting>
  <conditionalFormatting sqref="M6:M27 M31:M45">
    <cfRule type="expression" dxfId="2" priority="3">
      <formula>P6&gt;0</formula>
    </cfRule>
  </conditionalFormatting>
  <conditionalFormatting sqref="U6:U25">
    <cfRule type="expression" dxfId="1" priority="1">
      <formula>X6&gt;0</formula>
    </cfRule>
  </conditionalFormatting>
  <conditionalFormatting sqref="U78:U86">
    <cfRule type="expression" dxfId="0" priority="4">
      <formula>X78&gt;0</formula>
    </cfRule>
  </conditionalFormatting>
  <printOptions horizontalCentered="1" verticalCentered="1"/>
  <pageMargins left="0" right="0" top="0" bottom="0" header="0" footer="0"/>
  <pageSetup scale="38"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43BE-B4D0-4046-B5E1-1F044154B5C7}">
  <dimension ref="A1:J373"/>
  <sheetViews>
    <sheetView topLeftCell="A14" workbookViewId="0">
      <selection activeCell="B44" sqref="B44:B46"/>
    </sheetView>
  </sheetViews>
  <sheetFormatPr baseColWidth="10" defaultColWidth="8.83203125" defaultRowHeight="16"/>
  <cols>
    <col min="1" max="1" width="10.83203125" style="99" customWidth="1"/>
    <col min="2" max="2" width="24.5" style="99" customWidth="1"/>
    <col min="3" max="3" width="60.83203125" style="99" customWidth="1"/>
    <col min="4" max="4" width="20.1640625" style="99" customWidth="1"/>
    <col min="5" max="5" width="99.33203125" style="98" customWidth="1"/>
    <col min="6" max="6" width="33.83203125" style="98" customWidth="1"/>
    <col min="7" max="7" width="43.33203125" style="99" customWidth="1"/>
    <col min="8" max="8" width="32.33203125" style="99" customWidth="1"/>
    <col min="9" max="9" width="52.83203125" style="98" customWidth="1"/>
    <col min="10" max="10" width="10.83203125" style="97" customWidth="1"/>
    <col min="11" max="16384" width="8.83203125" style="96"/>
  </cols>
  <sheetData>
    <row r="1" spans="1:9" s="100" customFormat="1" ht="17" customHeight="1">
      <c r="A1" s="102" t="s">
        <v>5</v>
      </c>
      <c r="B1" s="102" t="s">
        <v>524</v>
      </c>
      <c r="C1" s="102" t="s">
        <v>525</v>
      </c>
      <c r="D1" s="102" t="s">
        <v>526</v>
      </c>
      <c r="E1" s="102" t="s">
        <v>527</v>
      </c>
      <c r="F1" s="101" t="s">
        <v>897</v>
      </c>
      <c r="G1" s="102" t="s">
        <v>528</v>
      </c>
      <c r="H1" s="102" t="s">
        <v>529</v>
      </c>
      <c r="I1" s="101"/>
    </row>
    <row r="2" spans="1:9" ht="99">
      <c r="A2" s="141" t="s">
        <v>336</v>
      </c>
      <c r="B2" s="141" t="s">
        <v>530</v>
      </c>
      <c r="C2" s="141" t="s">
        <v>531</v>
      </c>
      <c r="D2" s="141" t="s">
        <v>939</v>
      </c>
      <c r="E2" s="98" t="s">
        <v>1394</v>
      </c>
      <c r="G2" s="99" t="s">
        <v>940</v>
      </c>
    </row>
    <row r="3" spans="1:9" ht="116">
      <c r="A3" s="141"/>
      <c r="B3" s="141"/>
      <c r="C3" s="141"/>
      <c r="D3" s="141"/>
      <c r="E3" s="98" t="s">
        <v>1393</v>
      </c>
      <c r="F3" s="98" t="s">
        <v>931</v>
      </c>
      <c r="G3" s="99" t="s">
        <v>940</v>
      </c>
      <c r="H3" s="99" t="s">
        <v>941</v>
      </c>
    </row>
    <row r="4" spans="1:9" ht="135">
      <c r="A4" s="141"/>
      <c r="B4" s="141"/>
      <c r="C4" s="141"/>
      <c r="D4" s="141"/>
      <c r="E4" s="98" t="s">
        <v>1392</v>
      </c>
      <c r="F4" s="98" t="s">
        <v>548</v>
      </c>
      <c r="G4" s="99" t="s">
        <v>940</v>
      </c>
      <c r="H4" s="99" t="s">
        <v>941</v>
      </c>
    </row>
    <row r="5" spans="1:9" ht="82">
      <c r="A5" s="141"/>
      <c r="B5" s="141"/>
      <c r="C5" s="141"/>
      <c r="D5" s="141" t="s">
        <v>1054</v>
      </c>
      <c r="E5" s="98" t="s">
        <v>1391</v>
      </c>
      <c r="G5" s="99" t="s">
        <v>940</v>
      </c>
    </row>
    <row r="6" spans="1:9" ht="101">
      <c r="A6" s="141"/>
      <c r="B6" s="141"/>
      <c r="C6" s="141"/>
      <c r="D6" s="141"/>
      <c r="E6" s="98" t="s">
        <v>1390</v>
      </c>
      <c r="F6" s="98" t="s">
        <v>548</v>
      </c>
      <c r="G6" s="99" t="s">
        <v>940</v>
      </c>
      <c r="H6" s="99" t="s">
        <v>941</v>
      </c>
    </row>
    <row r="7" spans="1:9" ht="116">
      <c r="A7" s="141"/>
      <c r="B7" s="141"/>
      <c r="C7" s="141" t="s">
        <v>533</v>
      </c>
      <c r="D7" s="141" t="s">
        <v>942</v>
      </c>
      <c r="E7" s="98" t="s">
        <v>987</v>
      </c>
      <c r="G7" s="99" t="s">
        <v>532</v>
      </c>
    </row>
    <row r="8" spans="1:9" ht="67">
      <c r="A8" s="141"/>
      <c r="B8" s="141"/>
      <c r="C8" s="141"/>
      <c r="D8" s="141"/>
      <c r="E8" s="98" t="s">
        <v>1389</v>
      </c>
      <c r="F8" s="98" t="s">
        <v>534</v>
      </c>
      <c r="G8" s="99" t="s">
        <v>943</v>
      </c>
    </row>
    <row r="9" spans="1:9" ht="60">
      <c r="A9" s="141"/>
      <c r="B9" s="141"/>
      <c r="C9" s="141" t="s">
        <v>535</v>
      </c>
      <c r="D9" s="141" t="s">
        <v>939</v>
      </c>
      <c r="E9" s="98" t="s">
        <v>1388</v>
      </c>
      <c r="G9" s="99" t="s">
        <v>940</v>
      </c>
    </row>
    <row r="10" spans="1:9" ht="60">
      <c r="A10" s="141"/>
      <c r="B10" s="141"/>
      <c r="C10" s="141"/>
      <c r="D10" s="141" t="s">
        <v>1054</v>
      </c>
      <c r="E10" s="98" t="s">
        <v>1387</v>
      </c>
      <c r="G10" s="99" t="s">
        <v>940</v>
      </c>
    </row>
    <row r="11" spans="1:9" ht="99">
      <c r="A11" s="141"/>
      <c r="B11" s="141"/>
      <c r="C11" s="141" t="s">
        <v>536</v>
      </c>
      <c r="D11" s="141" t="s">
        <v>942</v>
      </c>
      <c r="E11" s="98" t="s">
        <v>1386</v>
      </c>
      <c r="G11" s="99" t="s">
        <v>943</v>
      </c>
      <c r="H11" s="99" t="s">
        <v>950</v>
      </c>
    </row>
    <row r="12" spans="1:9" ht="82">
      <c r="A12" s="141"/>
      <c r="B12" s="141"/>
      <c r="C12" s="141"/>
      <c r="D12" s="141"/>
      <c r="E12" s="98" t="s">
        <v>1053</v>
      </c>
      <c r="G12" s="99" t="s">
        <v>538</v>
      </c>
    </row>
    <row r="13" spans="1:9" ht="101">
      <c r="A13" s="141"/>
      <c r="B13" s="141"/>
      <c r="C13" s="141"/>
      <c r="D13" s="141"/>
      <c r="E13" s="98" t="s">
        <v>1052</v>
      </c>
      <c r="G13" s="99" t="s">
        <v>537</v>
      </c>
    </row>
    <row r="14" spans="1:9" ht="165">
      <c r="A14" s="141"/>
      <c r="B14" s="141"/>
      <c r="C14" s="141" t="s">
        <v>932</v>
      </c>
      <c r="D14" s="141" t="s">
        <v>945</v>
      </c>
      <c r="E14" s="98" t="s">
        <v>1442</v>
      </c>
      <c r="F14" s="98" t="s">
        <v>1385</v>
      </c>
      <c r="G14" s="99" t="s">
        <v>539</v>
      </c>
    </row>
    <row r="15" spans="1:9" ht="45">
      <c r="A15" s="141" t="s">
        <v>336</v>
      </c>
      <c r="B15" s="141" t="s">
        <v>540</v>
      </c>
      <c r="C15" s="141" t="s">
        <v>541</v>
      </c>
      <c r="D15" s="141" t="s">
        <v>942</v>
      </c>
      <c r="E15" s="98" t="s">
        <v>542</v>
      </c>
      <c r="G15" s="99" t="s">
        <v>543</v>
      </c>
    </row>
    <row r="16" spans="1:9" ht="133">
      <c r="A16" s="141"/>
      <c r="B16" s="141"/>
      <c r="C16" s="141" t="s">
        <v>544</v>
      </c>
      <c r="D16" s="141" t="s">
        <v>942</v>
      </c>
      <c r="E16" s="98" t="s">
        <v>1384</v>
      </c>
      <c r="G16" s="99" t="s">
        <v>545</v>
      </c>
      <c r="H16" s="99" t="s">
        <v>537</v>
      </c>
    </row>
    <row r="17" spans="1:8" ht="84">
      <c r="A17" s="141"/>
      <c r="B17" s="141"/>
      <c r="C17" s="141"/>
      <c r="D17" s="141"/>
      <c r="E17" s="98" t="s">
        <v>1383</v>
      </c>
      <c r="G17" s="99" t="s">
        <v>537</v>
      </c>
    </row>
    <row r="18" spans="1:8" ht="235">
      <c r="A18" s="141" t="s">
        <v>336</v>
      </c>
      <c r="B18" s="141" t="s">
        <v>546</v>
      </c>
      <c r="C18" s="141" t="s">
        <v>547</v>
      </c>
      <c r="D18" s="141" t="s">
        <v>942</v>
      </c>
      <c r="E18" s="98" t="s">
        <v>1382</v>
      </c>
      <c r="G18" s="99" t="s">
        <v>538</v>
      </c>
    </row>
    <row r="19" spans="1:8" ht="286">
      <c r="A19" s="141"/>
      <c r="B19" s="141"/>
      <c r="C19" s="141"/>
      <c r="D19" s="141"/>
      <c r="E19" s="98" t="s">
        <v>1381</v>
      </c>
      <c r="G19" s="99" t="s">
        <v>538</v>
      </c>
      <c r="H19" s="99" t="s">
        <v>941</v>
      </c>
    </row>
    <row r="20" spans="1:8" ht="286">
      <c r="A20" s="141"/>
      <c r="B20" s="141"/>
      <c r="C20" s="141"/>
      <c r="D20" s="141"/>
      <c r="E20" s="98" t="s">
        <v>1380</v>
      </c>
      <c r="F20" s="98" t="s">
        <v>548</v>
      </c>
      <c r="G20" s="99" t="s">
        <v>538</v>
      </c>
      <c r="H20" s="99" t="s">
        <v>941</v>
      </c>
    </row>
    <row r="21" spans="1:8" ht="84">
      <c r="A21" s="141"/>
      <c r="B21" s="141"/>
      <c r="C21" s="141"/>
      <c r="D21" s="141"/>
      <c r="E21" s="98" t="s">
        <v>986</v>
      </c>
      <c r="F21" s="98" t="s">
        <v>946</v>
      </c>
      <c r="G21" s="99" t="s">
        <v>943</v>
      </c>
    </row>
    <row r="22" spans="1:8" ht="303">
      <c r="A22" s="141" t="s">
        <v>336</v>
      </c>
      <c r="B22" s="141" t="s">
        <v>549</v>
      </c>
      <c r="C22" s="141" t="s">
        <v>550</v>
      </c>
      <c r="D22" s="141" t="s">
        <v>942</v>
      </c>
      <c r="E22" s="98" t="s">
        <v>1379</v>
      </c>
      <c r="G22" s="99" t="s">
        <v>551</v>
      </c>
    </row>
    <row r="23" spans="1:8" ht="67">
      <c r="A23" s="141"/>
      <c r="B23" s="141"/>
      <c r="C23" s="141"/>
      <c r="D23" s="141"/>
      <c r="E23" s="98" t="s">
        <v>1024</v>
      </c>
      <c r="G23" s="99" t="s">
        <v>537</v>
      </c>
    </row>
    <row r="24" spans="1:8" ht="90">
      <c r="A24" s="141" t="s">
        <v>552</v>
      </c>
      <c r="B24" s="141" t="s">
        <v>553</v>
      </c>
      <c r="C24" s="141" t="s">
        <v>554</v>
      </c>
      <c r="D24" s="141" t="s">
        <v>942</v>
      </c>
      <c r="E24" s="98" t="s">
        <v>1378</v>
      </c>
      <c r="G24" s="99" t="s">
        <v>940</v>
      </c>
    </row>
    <row r="25" spans="1:8" ht="150">
      <c r="A25" s="141"/>
      <c r="B25" s="141"/>
      <c r="C25" s="141" t="s">
        <v>555</v>
      </c>
      <c r="D25" s="141" t="s">
        <v>942</v>
      </c>
      <c r="E25" s="98" t="s">
        <v>1377</v>
      </c>
      <c r="G25" s="99" t="s">
        <v>532</v>
      </c>
    </row>
    <row r="26" spans="1:8" ht="60">
      <c r="A26" s="141"/>
      <c r="B26" s="141"/>
      <c r="C26" s="141" t="s">
        <v>556</v>
      </c>
      <c r="D26" s="141" t="s">
        <v>942</v>
      </c>
      <c r="E26" s="98" t="s">
        <v>1376</v>
      </c>
      <c r="G26" s="99" t="s">
        <v>940</v>
      </c>
    </row>
    <row r="27" spans="1:8" ht="150">
      <c r="A27" s="141" t="s">
        <v>552</v>
      </c>
      <c r="B27" s="141" t="s">
        <v>557</v>
      </c>
      <c r="C27" s="141" t="s">
        <v>558</v>
      </c>
      <c r="D27" s="141" t="s">
        <v>942</v>
      </c>
      <c r="E27" s="98" t="s">
        <v>1023</v>
      </c>
      <c r="G27" s="99" t="s">
        <v>538</v>
      </c>
    </row>
    <row r="28" spans="1:8" ht="235">
      <c r="A28" s="141"/>
      <c r="B28" s="141"/>
      <c r="C28" s="141"/>
      <c r="D28" s="141"/>
      <c r="E28" s="98" t="s">
        <v>1375</v>
      </c>
      <c r="G28" s="99" t="s">
        <v>538</v>
      </c>
    </row>
    <row r="29" spans="1:8" ht="150">
      <c r="A29" s="141"/>
      <c r="B29" s="141"/>
      <c r="C29" s="141"/>
      <c r="D29" s="141"/>
      <c r="E29" s="98" t="s">
        <v>1374</v>
      </c>
      <c r="G29" s="99" t="s">
        <v>944</v>
      </c>
    </row>
    <row r="30" spans="1:8" ht="90">
      <c r="A30" s="141"/>
      <c r="B30" s="141"/>
      <c r="C30" s="141"/>
      <c r="D30" s="141"/>
      <c r="E30" s="98" t="s">
        <v>985</v>
      </c>
      <c r="F30" s="98" t="s">
        <v>1373</v>
      </c>
      <c r="G30" s="99" t="s">
        <v>943</v>
      </c>
    </row>
    <row r="31" spans="1:8" ht="133">
      <c r="A31" s="141"/>
      <c r="B31" s="141"/>
      <c r="C31" s="141" t="s">
        <v>559</v>
      </c>
      <c r="D31" s="141" t="s">
        <v>942</v>
      </c>
      <c r="E31" s="98" t="s">
        <v>984</v>
      </c>
      <c r="G31" s="99" t="s">
        <v>538</v>
      </c>
    </row>
    <row r="32" spans="1:8" ht="186">
      <c r="A32" s="141"/>
      <c r="B32" s="141"/>
      <c r="C32" s="141"/>
      <c r="D32" s="141"/>
      <c r="E32" s="98" t="s">
        <v>1372</v>
      </c>
      <c r="G32" s="99" t="s">
        <v>538</v>
      </c>
    </row>
    <row r="33" spans="1:8" ht="90">
      <c r="A33" s="141" t="s">
        <v>552</v>
      </c>
      <c r="B33" s="141" t="s">
        <v>560</v>
      </c>
      <c r="C33" s="141" t="s">
        <v>561</v>
      </c>
      <c r="D33" s="141" t="s">
        <v>942</v>
      </c>
      <c r="E33" s="98" t="s">
        <v>1371</v>
      </c>
      <c r="F33" s="98" t="s">
        <v>1370</v>
      </c>
      <c r="G33" s="99" t="s">
        <v>545</v>
      </c>
      <c r="H33" s="99" t="s">
        <v>562</v>
      </c>
    </row>
    <row r="34" spans="1:8" ht="116">
      <c r="A34" s="141"/>
      <c r="B34" s="141"/>
      <c r="C34" s="141" t="s">
        <v>563</v>
      </c>
      <c r="D34" s="141" t="s">
        <v>942</v>
      </c>
      <c r="E34" s="98" t="s">
        <v>1369</v>
      </c>
      <c r="G34" s="99" t="s">
        <v>564</v>
      </c>
    </row>
    <row r="35" spans="1:8" ht="118">
      <c r="A35" s="141"/>
      <c r="B35" s="141"/>
      <c r="C35" s="141"/>
      <c r="D35" s="141"/>
      <c r="E35" s="98" t="s">
        <v>1368</v>
      </c>
      <c r="G35" s="99" t="s">
        <v>545</v>
      </c>
      <c r="H35" s="99" t="s">
        <v>538</v>
      </c>
    </row>
    <row r="36" spans="1:8" ht="218">
      <c r="A36" s="141" t="s">
        <v>552</v>
      </c>
      <c r="B36" s="141" t="s">
        <v>565</v>
      </c>
      <c r="C36" s="141" t="s">
        <v>566</v>
      </c>
      <c r="D36" s="141" t="s">
        <v>1058</v>
      </c>
      <c r="E36" s="98" t="s">
        <v>1367</v>
      </c>
      <c r="G36" s="99" t="s">
        <v>545</v>
      </c>
      <c r="H36" s="99" t="s">
        <v>538</v>
      </c>
    </row>
    <row r="37" spans="1:8" ht="84">
      <c r="A37" s="141"/>
      <c r="B37" s="141"/>
      <c r="C37" s="141"/>
      <c r="D37" s="141"/>
      <c r="E37" s="103" t="s">
        <v>1450</v>
      </c>
      <c r="G37" s="99" t="s">
        <v>578</v>
      </c>
    </row>
    <row r="38" spans="1:8" ht="203">
      <c r="A38" s="141"/>
      <c r="B38" s="141"/>
      <c r="C38" s="141"/>
      <c r="D38" s="141" t="s">
        <v>1059</v>
      </c>
      <c r="E38" s="98" t="s">
        <v>1366</v>
      </c>
      <c r="G38" s="99" t="s">
        <v>545</v>
      </c>
      <c r="H38" s="99" t="s">
        <v>538</v>
      </c>
    </row>
    <row r="39" spans="1:8" ht="165">
      <c r="A39" s="141"/>
      <c r="B39" s="141"/>
      <c r="C39" s="141" t="s">
        <v>567</v>
      </c>
      <c r="D39" s="141" t="s">
        <v>942</v>
      </c>
      <c r="E39" s="98" t="s">
        <v>1365</v>
      </c>
      <c r="F39" s="98" t="s">
        <v>568</v>
      </c>
      <c r="G39" s="99" t="s">
        <v>545</v>
      </c>
      <c r="H39" s="99" t="s">
        <v>537</v>
      </c>
    </row>
    <row r="40" spans="1:8" ht="320">
      <c r="A40" s="141" t="s">
        <v>552</v>
      </c>
      <c r="B40" s="141" t="s">
        <v>569</v>
      </c>
      <c r="C40" s="141" t="s">
        <v>570</v>
      </c>
      <c r="D40" s="141" t="s">
        <v>942</v>
      </c>
      <c r="E40" s="98" t="s">
        <v>1364</v>
      </c>
      <c r="G40" s="99" t="s">
        <v>545</v>
      </c>
      <c r="H40" s="99" t="s">
        <v>562</v>
      </c>
    </row>
    <row r="41" spans="1:8" ht="84">
      <c r="A41" s="141"/>
      <c r="B41" s="141"/>
      <c r="C41" s="141"/>
      <c r="D41" s="141"/>
      <c r="E41" s="98" t="s">
        <v>983</v>
      </c>
      <c r="G41" s="99" t="s">
        <v>543</v>
      </c>
    </row>
    <row r="42" spans="1:8" ht="60">
      <c r="A42" s="141"/>
      <c r="B42" s="141"/>
      <c r="C42" s="141"/>
      <c r="D42" s="141" t="s">
        <v>1363</v>
      </c>
      <c r="E42" s="98" t="s">
        <v>1362</v>
      </c>
      <c r="G42" s="99" t="s">
        <v>545</v>
      </c>
      <c r="H42" s="99" t="s">
        <v>562</v>
      </c>
    </row>
    <row r="43" spans="1:8" ht="150">
      <c r="A43" s="141"/>
      <c r="B43" s="141"/>
      <c r="C43" s="141" t="s">
        <v>571</v>
      </c>
      <c r="D43" s="141" t="s">
        <v>942</v>
      </c>
      <c r="E43" s="98" t="s">
        <v>1361</v>
      </c>
      <c r="G43" s="99" t="s">
        <v>944</v>
      </c>
    </row>
    <row r="44" spans="1:8" ht="99">
      <c r="A44" s="141" t="s">
        <v>552</v>
      </c>
      <c r="B44" s="141" t="s">
        <v>572</v>
      </c>
      <c r="C44" s="141" t="s">
        <v>573</v>
      </c>
      <c r="D44" s="141" t="s">
        <v>947</v>
      </c>
      <c r="E44" s="98" t="s">
        <v>1022</v>
      </c>
      <c r="G44" s="99" t="s">
        <v>545</v>
      </c>
      <c r="H44" s="99" t="s">
        <v>537</v>
      </c>
    </row>
    <row r="45" spans="1:8" ht="133">
      <c r="A45" s="141"/>
      <c r="B45" s="141"/>
      <c r="C45" s="141"/>
      <c r="D45" s="141"/>
      <c r="E45" s="98" t="s">
        <v>1360</v>
      </c>
      <c r="G45" s="99" t="s">
        <v>538</v>
      </c>
    </row>
    <row r="46" spans="1:8" ht="84">
      <c r="A46" s="141"/>
      <c r="B46" s="141"/>
      <c r="C46" s="141"/>
      <c r="D46" s="141"/>
      <c r="E46" s="98" t="s">
        <v>1359</v>
      </c>
      <c r="G46" s="99" t="s">
        <v>545</v>
      </c>
      <c r="H46" s="99" t="s">
        <v>537</v>
      </c>
    </row>
    <row r="47" spans="1:8" ht="105">
      <c r="A47" s="141" t="s">
        <v>552</v>
      </c>
      <c r="B47" s="141" t="s">
        <v>574</v>
      </c>
      <c r="C47" s="141" t="s">
        <v>575</v>
      </c>
      <c r="D47" s="141" t="s">
        <v>1058</v>
      </c>
      <c r="E47" s="98" t="s">
        <v>1021</v>
      </c>
      <c r="G47" s="99" t="s">
        <v>944</v>
      </c>
    </row>
    <row r="48" spans="1:8" ht="269">
      <c r="A48" s="141"/>
      <c r="B48" s="141"/>
      <c r="C48" s="141"/>
      <c r="D48" s="141" t="s">
        <v>1045</v>
      </c>
      <c r="E48" s="98" t="s">
        <v>1358</v>
      </c>
      <c r="G48" s="99" t="s">
        <v>545</v>
      </c>
      <c r="H48" s="99" t="s">
        <v>538</v>
      </c>
    </row>
    <row r="49" spans="1:8" ht="84">
      <c r="A49" s="141"/>
      <c r="B49" s="141"/>
      <c r="C49" s="141"/>
      <c r="D49" s="141"/>
      <c r="E49" s="98" t="s">
        <v>1062</v>
      </c>
      <c r="G49" s="99" t="s">
        <v>538</v>
      </c>
    </row>
    <row r="50" spans="1:8" ht="165">
      <c r="A50" s="141"/>
      <c r="B50" s="141"/>
      <c r="C50" s="141"/>
      <c r="D50" s="141" t="s">
        <v>1059</v>
      </c>
      <c r="E50" s="98" t="s">
        <v>1357</v>
      </c>
      <c r="G50" s="99" t="s">
        <v>545</v>
      </c>
      <c r="H50" s="99" t="s">
        <v>538</v>
      </c>
    </row>
    <row r="51" spans="1:8" ht="167">
      <c r="A51" s="141" t="s">
        <v>552</v>
      </c>
      <c r="B51" s="141" t="s">
        <v>576</v>
      </c>
      <c r="C51" s="141" t="s">
        <v>577</v>
      </c>
      <c r="D51" s="141" t="s">
        <v>942</v>
      </c>
      <c r="E51" s="98" t="s">
        <v>1356</v>
      </c>
      <c r="G51" s="99" t="s">
        <v>545</v>
      </c>
      <c r="H51" s="99" t="s">
        <v>538</v>
      </c>
    </row>
    <row r="52" spans="1:8" ht="84">
      <c r="A52" s="141"/>
      <c r="B52" s="141"/>
      <c r="C52" s="141"/>
      <c r="D52" s="141"/>
      <c r="E52" s="98" t="s">
        <v>1355</v>
      </c>
      <c r="G52" s="99" t="s">
        <v>578</v>
      </c>
    </row>
    <row r="53" spans="1:8" ht="99">
      <c r="A53" s="141" t="s">
        <v>552</v>
      </c>
      <c r="B53" s="141" t="s">
        <v>579</v>
      </c>
      <c r="C53" s="141" t="s">
        <v>580</v>
      </c>
      <c r="D53" s="141" t="s">
        <v>942</v>
      </c>
      <c r="E53" s="98" t="s">
        <v>1354</v>
      </c>
      <c r="G53" s="99" t="s">
        <v>944</v>
      </c>
    </row>
    <row r="54" spans="1:8" ht="271">
      <c r="A54" s="141"/>
      <c r="B54" s="141"/>
      <c r="C54" s="141"/>
      <c r="D54" s="141"/>
      <c r="E54" s="98" t="s">
        <v>1353</v>
      </c>
      <c r="G54" s="99" t="s">
        <v>545</v>
      </c>
      <c r="H54" s="99" t="s">
        <v>538</v>
      </c>
    </row>
    <row r="55" spans="1:8" ht="133">
      <c r="A55" s="141"/>
      <c r="B55" s="141"/>
      <c r="C55" s="141" t="s">
        <v>1352</v>
      </c>
      <c r="D55" s="141" t="s">
        <v>942</v>
      </c>
      <c r="E55" s="98" t="s">
        <v>1351</v>
      </c>
      <c r="G55" s="99" t="s">
        <v>944</v>
      </c>
      <c r="H55" s="99" t="s">
        <v>934</v>
      </c>
    </row>
    <row r="56" spans="1:8" ht="305">
      <c r="A56" s="141"/>
      <c r="B56" s="141"/>
      <c r="C56" s="141"/>
      <c r="D56" s="141"/>
      <c r="E56" s="98" t="s">
        <v>1350</v>
      </c>
      <c r="G56" s="99" t="s">
        <v>944</v>
      </c>
      <c r="H56" s="99" t="s">
        <v>543</v>
      </c>
    </row>
    <row r="57" spans="1:8" ht="150">
      <c r="A57" s="141" t="s">
        <v>552</v>
      </c>
      <c r="B57" s="141" t="s">
        <v>581</v>
      </c>
      <c r="C57" s="141" t="s">
        <v>896</v>
      </c>
      <c r="D57" s="141" t="s">
        <v>942</v>
      </c>
      <c r="E57" s="98" t="s">
        <v>1051</v>
      </c>
      <c r="G57" s="99" t="s">
        <v>545</v>
      </c>
      <c r="H57" s="99" t="s">
        <v>538</v>
      </c>
    </row>
    <row r="58" spans="1:8" ht="135">
      <c r="A58" s="141"/>
      <c r="B58" s="141"/>
      <c r="C58" s="141"/>
      <c r="D58" s="141"/>
      <c r="E58" s="98" t="s">
        <v>982</v>
      </c>
      <c r="G58" s="99" t="s">
        <v>578</v>
      </c>
    </row>
    <row r="59" spans="1:8" ht="195">
      <c r="A59" s="141" t="s">
        <v>336</v>
      </c>
      <c r="B59" s="141" t="s">
        <v>582</v>
      </c>
      <c r="C59" s="141" t="s">
        <v>583</v>
      </c>
      <c r="D59" s="141" t="s">
        <v>942</v>
      </c>
      <c r="E59" s="98" t="s">
        <v>948</v>
      </c>
      <c r="F59" s="98" t="s">
        <v>949</v>
      </c>
      <c r="G59" s="99" t="s">
        <v>532</v>
      </c>
    </row>
    <row r="60" spans="1:8" ht="328">
      <c r="A60" s="141" t="s">
        <v>336</v>
      </c>
      <c r="B60" s="141" t="s">
        <v>584</v>
      </c>
      <c r="C60" s="141" t="s">
        <v>585</v>
      </c>
      <c r="D60" s="141" t="s">
        <v>942</v>
      </c>
      <c r="E60" s="98" t="s">
        <v>1349</v>
      </c>
      <c r="F60" s="98" t="s">
        <v>949</v>
      </c>
      <c r="G60" s="99" t="s">
        <v>532</v>
      </c>
    </row>
    <row r="61" spans="1:8" ht="409.6">
      <c r="A61" s="141"/>
      <c r="B61" s="141"/>
      <c r="C61" s="141" t="s">
        <v>586</v>
      </c>
      <c r="D61" s="141" t="s">
        <v>942</v>
      </c>
      <c r="E61" s="98" t="s">
        <v>1348</v>
      </c>
      <c r="G61" s="99" t="s">
        <v>950</v>
      </c>
    </row>
    <row r="62" spans="1:8" ht="409.6">
      <c r="A62" s="141"/>
      <c r="B62" s="141"/>
      <c r="C62" s="141"/>
      <c r="D62" s="141"/>
      <c r="E62" s="98" t="s">
        <v>1347</v>
      </c>
      <c r="F62" s="98" t="s">
        <v>946</v>
      </c>
      <c r="G62" s="99" t="s">
        <v>532</v>
      </c>
    </row>
    <row r="63" spans="1:8" ht="186">
      <c r="A63" s="141" t="s">
        <v>336</v>
      </c>
      <c r="B63" s="141" t="s">
        <v>587</v>
      </c>
      <c r="C63" s="141" t="s">
        <v>588</v>
      </c>
      <c r="D63" s="141" t="s">
        <v>945</v>
      </c>
      <c r="E63" s="98" t="s">
        <v>1346</v>
      </c>
      <c r="G63" s="99" t="s">
        <v>539</v>
      </c>
    </row>
    <row r="64" spans="1:8" ht="369">
      <c r="A64" s="141"/>
      <c r="B64" s="141"/>
      <c r="C64" s="141" t="s">
        <v>589</v>
      </c>
      <c r="D64" s="141" t="s">
        <v>942</v>
      </c>
      <c r="E64" s="98" t="s">
        <v>1345</v>
      </c>
      <c r="G64" s="99" t="s">
        <v>944</v>
      </c>
    </row>
    <row r="65" spans="1:8" ht="84">
      <c r="A65" s="141"/>
      <c r="B65" s="141"/>
      <c r="C65" s="141"/>
      <c r="D65" s="141"/>
      <c r="E65" s="98" t="s">
        <v>981</v>
      </c>
      <c r="G65" s="99" t="s">
        <v>578</v>
      </c>
    </row>
    <row r="66" spans="1:8" ht="195">
      <c r="A66" s="141" t="s">
        <v>552</v>
      </c>
      <c r="B66" s="141" t="s">
        <v>590</v>
      </c>
      <c r="C66" s="141" t="s">
        <v>591</v>
      </c>
      <c r="D66" s="141" t="s">
        <v>942</v>
      </c>
      <c r="E66" s="98" t="s">
        <v>1344</v>
      </c>
      <c r="F66" s="98" t="s">
        <v>946</v>
      </c>
      <c r="G66" s="99" t="s">
        <v>532</v>
      </c>
    </row>
    <row r="67" spans="1:8" ht="401">
      <c r="A67" s="141" t="s">
        <v>552</v>
      </c>
      <c r="B67" s="141" t="s">
        <v>592</v>
      </c>
      <c r="C67" s="141" t="s">
        <v>593</v>
      </c>
      <c r="D67" s="141" t="s">
        <v>942</v>
      </c>
      <c r="E67" s="98" t="s">
        <v>1343</v>
      </c>
      <c r="F67" s="98" t="s">
        <v>1342</v>
      </c>
      <c r="G67" s="99" t="s">
        <v>950</v>
      </c>
    </row>
    <row r="68" spans="1:8" ht="339">
      <c r="A68" s="141"/>
      <c r="B68" s="141"/>
      <c r="C68" s="141"/>
      <c r="D68" s="141"/>
      <c r="E68" s="98" t="s">
        <v>980</v>
      </c>
      <c r="G68" s="99" t="s">
        <v>539</v>
      </c>
    </row>
    <row r="69" spans="1:8" ht="75">
      <c r="A69" s="141"/>
      <c r="B69" s="141"/>
      <c r="C69" s="141" t="s">
        <v>594</v>
      </c>
      <c r="D69" s="141" t="s">
        <v>942</v>
      </c>
      <c r="E69" s="98" t="s">
        <v>595</v>
      </c>
      <c r="G69" s="99" t="s">
        <v>543</v>
      </c>
    </row>
    <row r="70" spans="1:8" ht="167">
      <c r="A70" s="141" t="s">
        <v>552</v>
      </c>
      <c r="B70" s="141" t="s">
        <v>596</v>
      </c>
      <c r="C70" s="141" t="s">
        <v>597</v>
      </c>
      <c r="D70" s="141" t="s">
        <v>945</v>
      </c>
      <c r="E70" s="98" t="s">
        <v>1341</v>
      </c>
      <c r="G70" s="99" t="s">
        <v>944</v>
      </c>
    </row>
    <row r="71" spans="1:8" ht="84">
      <c r="A71" s="141"/>
      <c r="B71" s="141"/>
      <c r="C71" s="141"/>
      <c r="D71" s="141"/>
      <c r="E71" s="98" t="s">
        <v>979</v>
      </c>
      <c r="G71" s="99" t="s">
        <v>543</v>
      </c>
    </row>
    <row r="72" spans="1:8" ht="195">
      <c r="A72" s="141" t="s">
        <v>552</v>
      </c>
      <c r="B72" s="141" t="s">
        <v>598</v>
      </c>
      <c r="C72" s="141" t="s">
        <v>599</v>
      </c>
      <c r="D72" s="141" t="s">
        <v>942</v>
      </c>
      <c r="E72" s="98" t="s">
        <v>978</v>
      </c>
      <c r="G72" s="99" t="s">
        <v>564</v>
      </c>
    </row>
    <row r="73" spans="1:8" ht="150">
      <c r="A73" s="141"/>
      <c r="B73" s="141"/>
      <c r="C73" s="141" t="s">
        <v>600</v>
      </c>
      <c r="D73" s="141" t="s">
        <v>942</v>
      </c>
      <c r="E73" s="98" t="s">
        <v>977</v>
      </c>
      <c r="G73" s="99" t="s">
        <v>564</v>
      </c>
    </row>
    <row r="74" spans="1:8" ht="135">
      <c r="A74" s="141"/>
      <c r="B74" s="141"/>
      <c r="C74" s="141"/>
      <c r="D74" s="141"/>
      <c r="E74" s="98" t="s">
        <v>1340</v>
      </c>
      <c r="G74" s="99" t="s">
        <v>545</v>
      </c>
      <c r="H74" s="99" t="s">
        <v>538</v>
      </c>
    </row>
    <row r="75" spans="1:8" ht="133">
      <c r="A75" s="141"/>
      <c r="B75" s="141"/>
      <c r="C75" s="141" t="s">
        <v>601</v>
      </c>
      <c r="D75" s="141" t="s">
        <v>942</v>
      </c>
      <c r="E75" s="98" t="s">
        <v>976</v>
      </c>
      <c r="G75" s="99" t="s">
        <v>543</v>
      </c>
    </row>
    <row r="76" spans="1:8" ht="84">
      <c r="A76" s="141"/>
      <c r="B76" s="141"/>
      <c r="C76" s="141"/>
      <c r="D76" s="141"/>
      <c r="E76" s="98" t="s">
        <v>975</v>
      </c>
      <c r="G76" s="99" t="s">
        <v>578</v>
      </c>
    </row>
    <row r="77" spans="1:8" ht="320">
      <c r="A77" s="141" t="s">
        <v>552</v>
      </c>
      <c r="B77" s="141" t="s">
        <v>602</v>
      </c>
      <c r="C77" s="141" t="s">
        <v>1441</v>
      </c>
      <c r="D77" s="141" t="s">
        <v>1058</v>
      </c>
      <c r="E77" s="98" t="s">
        <v>1440</v>
      </c>
      <c r="G77" s="99" t="s">
        <v>545</v>
      </c>
      <c r="H77" s="99" t="s">
        <v>562</v>
      </c>
    </row>
    <row r="78" spans="1:8" ht="220">
      <c r="A78" s="141"/>
      <c r="B78" s="141"/>
      <c r="C78" s="141"/>
      <c r="D78" s="141"/>
      <c r="E78" s="98" t="s">
        <v>1439</v>
      </c>
      <c r="G78" s="99" t="s">
        <v>545</v>
      </c>
      <c r="H78" s="99" t="s">
        <v>562</v>
      </c>
    </row>
    <row r="79" spans="1:8" ht="135">
      <c r="A79" s="141"/>
      <c r="B79" s="141"/>
      <c r="C79" s="141" t="s">
        <v>1438</v>
      </c>
      <c r="D79" s="141" t="s">
        <v>1058</v>
      </c>
      <c r="E79" s="98" t="s">
        <v>1339</v>
      </c>
      <c r="G79" s="99" t="s">
        <v>545</v>
      </c>
      <c r="H79" s="99" t="s">
        <v>562</v>
      </c>
    </row>
    <row r="80" spans="1:8" ht="165">
      <c r="A80" s="141"/>
      <c r="B80" s="141"/>
      <c r="C80" s="141" t="s">
        <v>603</v>
      </c>
      <c r="D80" s="141" t="s">
        <v>942</v>
      </c>
      <c r="E80" s="98" t="s">
        <v>1338</v>
      </c>
      <c r="G80" s="99" t="s">
        <v>545</v>
      </c>
      <c r="H80" s="99" t="s">
        <v>562</v>
      </c>
    </row>
    <row r="81" spans="1:8" ht="271">
      <c r="A81" s="141"/>
      <c r="B81" s="141"/>
      <c r="C81" s="141" t="s">
        <v>895</v>
      </c>
      <c r="D81" s="141" t="s">
        <v>1058</v>
      </c>
      <c r="E81" s="98" t="s">
        <v>1337</v>
      </c>
      <c r="G81" s="99" t="s">
        <v>543</v>
      </c>
    </row>
    <row r="82" spans="1:8" ht="84">
      <c r="A82" s="141"/>
      <c r="B82" s="141"/>
      <c r="C82" s="141"/>
      <c r="D82" s="141" t="s">
        <v>1050</v>
      </c>
      <c r="E82" s="98" t="s">
        <v>1020</v>
      </c>
      <c r="G82" s="99" t="s">
        <v>545</v>
      </c>
      <c r="H82" s="99" t="s">
        <v>537</v>
      </c>
    </row>
    <row r="83" spans="1:8" ht="195">
      <c r="A83" s="141"/>
      <c r="B83" s="141"/>
      <c r="C83" s="141"/>
      <c r="D83" s="141" t="s">
        <v>1315</v>
      </c>
      <c r="E83" s="98" t="s">
        <v>1336</v>
      </c>
      <c r="G83" s="99" t="s">
        <v>543</v>
      </c>
    </row>
    <row r="84" spans="1:8" ht="409.6">
      <c r="A84" s="141" t="s">
        <v>552</v>
      </c>
      <c r="B84" s="141" t="s">
        <v>604</v>
      </c>
      <c r="C84" s="141" t="s">
        <v>605</v>
      </c>
      <c r="D84" s="141" t="s">
        <v>942</v>
      </c>
      <c r="E84" s="98" t="s">
        <v>1335</v>
      </c>
      <c r="G84" s="99" t="s">
        <v>564</v>
      </c>
      <c r="H84" s="99" t="s">
        <v>934</v>
      </c>
    </row>
    <row r="85" spans="1:8" ht="133">
      <c r="A85" s="141"/>
      <c r="B85" s="141"/>
      <c r="C85" s="141"/>
      <c r="D85" s="141"/>
      <c r="E85" s="98" t="s">
        <v>1334</v>
      </c>
      <c r="G85" s="99" t="s">
        <v>578</v>
      </c>
    </row>
    <row r="86" spans="1:8" ht="84">
      <c r="A86" s="141"/>
      <c r="B86" s="141"/>
      <c r="C86" s="141"/>
      <c r="D86" s="141"/>
      <c r="E86" s="98" t="s">
        <v>1019</v>
      </c>
      <c r="G86" s="99" t="s">
        <v>545</v>
      </c>
    </row>
    <row r="87" spans="1:8" ht="133">
      <c r="A87" s="141" t="s">
        <v>336</v>
      </c>
      <c r="B87" s="141" t="s">
        <v>606</v>
      </c>
      <c r="C87" s="141" t="s">
        <v>607</v>
      </c>
      <c r="D87" s="141" t="s">
        <v>951</v>
      </c>
      <c r="E87" s="98" t="s">
        <v>1333</v>
      </c>
      <c r="G87" s="99" t="s">
        <v>543</v>
      </c>
    </row>
    <row r="88" spans="1:8" ht="67">
      <c r="A88" s="141"/>
      <c r="B88" s="141"/>
      <c r="C88" s="141"/>
      <c r="D88" s="141"/>
      <c r="E88" s="98" t="s">
        <v>1332</v>
      </c>
      <c r="G88" s="99" t="s">
        <v>537</v>
      </c>
    </row>
    <row r="89" spans="1:8" ht="90">
      <c r="A89" s="141"/>
      <c r="B89" s="141"/>
      <c r="C89" s="141"/>
      <c r="D89" s="141" t="s">
        <v>952</v>
      </c>
      <c r="E89" s="98" t="s">
        <v>1331</v>
      </c>
      <c r="G89" s="99" t="s">
        <v>543</v>
      </c>
    </row>
    <row r="90" spans="1:8" ht="218">
      <c r="A90" s="141"/>
      <c r="B90" s="141"/>
      <c r="C90" s="141" t="s">
        <v>608</v>
      </c>
      <c r="D90" s="141" t="s">
        <v>942</v>
      </c>
      <c r="E90" s="98" t="s">
        <v>1330</v>
      </c>
      <c r="G90" s="99" t="s">
        <v>545</v>
      </c>
      <c r="H90" s="99" t="s">
        <v>537</v>
      </c>
    </row>
    <row r="91" spans="1:8" ht="67">
      <c r="A91" s="141"/>
      <c r="B91" s="141"/>
      <c r="C91" s="141"/>
      <c r="D91" s="141"/>
      <c r="E91" s="98" t="s">
        <v>974</v>
      </c>
      <c r="G91" s="99" t="s">
        <v>537</v>
      </c>
    </row>
    <row r="92" spans="1:8" ht="167">
      <c r="A92" s="141" t="s">
        <v>336</v>
      </c>
      <c r="B92" s="141" t="s">
        <v>609</v>
      </c>
      <c r="C92" s="141" t="s">
        <v>610</v>
      </c>
      <c r="D92" s="141" t="s">
        <v>942</v>
      </c>
      <c r="E92" s="98" t="s">
        <v>1329</v>
      </c>
      <c r="G92" s="99" t="s">
        <v>545</v>
      </c>
      <c r="H92" s="99" t="s">
        <v>537</v>
      </c>
    </row>
    <row r="93" spans="1:8" ht="84">
      <c r="A93" s="141"/>
      <c r="B93" s="141"/>
      <c r="C93" s="141"/>
      <c r="D93" s="141"/>
      <c r="E93" s="98" t="s">
        <v>1049</v>
      </c>
      <c r="G93" s="99" t="s">
        <v>537</v>
      </c>
    </row>
    <row r="94" spans="1:8" ht="105">
      <c r="A94" s="141"/>
      <c r="B94" s="141"/>
      <c r="C94" s="141"/>
      <c r="D94" s="141" t="s">
        <v>952</v>
      </c>
      <c r="E94" s="98" t="s">
        <v>1328</v>
      </c>
      <c r="G94" s="99" t="s">
        <v>545</v>
      </c>
      <c r="H94" s="99" t="s">
        <v>537</v>
      </c>
    </row>
    <row r="95" spans="1:8" ht="210">
      <c r="A95" s="141"/>
      <c r="B95" s="141"/>
      <c r="C95" s="141" t="s">
        <v>611</v>
      </c>
      <c r="D95" s="141" t="s">
        <v>1045</v>
      </c>
      <c r="E95" s="98" t="s">
        <v>1063</v>
      </c>
      <c r="G95" s="99" t="s">
        <v>543</v>
      </c>
    </row>
    <row r="96" spans="1:8" ht="45">
      <c r="A96" s="141"/>
      <c r="B96" s="141"/>
      <c r="C96" s="141"/>
      <c r="D96" s="141" t="s">
        <v>952</v>
      </c>
      <c r="E96" s="98" t="s">
        <v>1064</v>
      </c>
      <c r="G96" s="99" t="s">
        <v>545</v>
      </c>
      <c r="H96" s="99" t="s">
        <v>537</v>
      </c>
    </row>
    <row r="97" spans="1:8" ht="99">
      <c r="A97" s="141"/>
      <c r="B97" s="141"/>
      <c r="C97" s="141" t="s">
        <v>612</v>
      </c>
      <c r="D97" s="141" t="s">
        <v>952</v>
      </c>
      <c r="E97" s="98" t="s">
        <v>1327</v>
      </c>
      <c r="G97" s="99" t="s">
        <v>543</v>
      </c>
    </row>
    <row r="98" spans="1:8" ht="135">
      <c r="A98" s="141"/>
      <c r="B98" s="141"/>
      <c r="C98" s="141"/>
      <c r="D98" s="141"/>
      <c r="E98" s="98" t="s">
        <v>1326</v>
      </c>
      <c r="G98" s="99" t="s">
        <v>545</v>
      </c>
      <c r="H98" s="99" t="s">
        <v>537</v>
      </c>
    </row>
    <row r="99" spans="1:8" ht="90">
      <c r="A99" s="141" t="s">
        <v>552</v>
      </c>
      <c r="B99" s="141" t="s">
        <v>613</v>
      </c>
      <c r="C99" s="141" t="s">
        <v>614</v>
      </c>
      <c r="D99" s="141" t="s">
        <v>942</v>
      </c>
      <c r="E99" s="98" t="s">
        <v>1325</v>
      </c>
      <c r="G99" s="99" t="s">
        <v>543</v>
      </c>
    </row>
    <row r="100" spans="1:8" ht="105">
      <c r="A100" s="141"/>
      <c r="B100" s="141"/>
      <c r="C100" s="141" t="s">
        <v>615</v>
      </c>
      <c r="D100" s="141" t="s">
        <v>942</v>
      </c>
      <c r="E100" s="98" t="s">
        <v>1324</v>
      </c>
      <c r="F100" s="98" t="s">
        <v>933</v>
      </c>
      <c r="G100" s="99" t="s">
        <v>543</v>
      </c>
    </row>
    <row r="101" spans="1:8" ht="133">
      <c r="A101" s="141" t="s">
        <v>552</v>
      </c>
      <c r="B101" s="141" t="s">
        <v>616</v>
      </c>
      <c r="C101" s="141" t="s">
        <v>617</v>
      </c>
      <c r="D101" s="141" t="s">
        <v>942</v>
      </c>
      <c r="E101" s="98" t="s">
        <v>1323</v>
      </c>
      <c r="G101" s="99" t="s">
        <v>545</v>
      </c>
      <c r="H101" s="99" t="s">
        <v>537</v>
      </c>
    </row>
    <row r="102" spans="1:8" ht="101">
      <c r="A102" s="141"/>
      <c r="B102" s="141"/>
      <c r="C102" s="141"/>
      <c r="D102" s="141"/>
      <c r="E102" s="98" t="s">
        <v>1322</v>
      </c>
      <c r="G102" s="99" t="s">
        <v>545</v>
      </c>
      <c r="H102" s="99" t="s">
        <v>537</v>
      </c>
    </row>
    <row r="103" spans="1:8" ht="269">
      <c r="A103" s="141" t="s">
        <v>552</v>
      </c>
      <c r="B103" s="141" t="s">
        <v>618</v>
      </c>
      <c r="C103" s="141" t="s">
        <v>619</v>
      </c>
      <c r="D103" s="141" t="s">
        <v>942</v>
      </c>
      <c r="E103" s="98" t="s">
        <v>1321</v>
      </c>
      <c r="G103" s="99" t="s">
        <v>543</v>
      </c>
    </row>
    <row r="104" spans="1:8" ht="203">
      <c r="A104" s="141"/>
      <c r="B104" s="141"/>
      <c r="C104" s="141"/>
      <c r="D104" s="141"/>
      <c r="E104" s="98" t="s">
        <v>1320</v>
      </c>
      <c r="G104" s="99" t="s">
        <v>543</v>
      </c>
    </row>
    <row r="105" spans="1:8" ht="165">
      <c r="A105" s="141" t="s">
        <v>552</v>
      </c>
      <c r="B105" s="141" t="s">
        <v>620</v>
      </c>
      <c r="C105" s="141" t="s">
        <v>621</v>
      </c>
      <c r="D105" s="141" t="s">
        <v>952</v>
      </c>
      <c r="E105" s="98" t="s">
        <v>1319</v>
      </c>
      <c r="G105" s="99" t="s">
        <v>545</v>
      </c>
      <c r="H105" s="99" t="s">
        <v>537</v>
      </c>
    </row>
    <row r="106" spans="1:8" ht="120">
      <c r="A106" s="141" t="s">
        <v>552</v>
      </c>
      <c r="B106" s="141" t="s">
        <v>622</v>
      </c>
      <c r="C106" s="141" t="s">
        <v>623</v>
      </c>
      <c r="D106" s="141" t="s">
        <v>942</v>
      </c>
      <c r="E106" s="98" t="s">
        <v>1318</v>
      </c>
      <c r="G106" s="99" t="s">
        <v>543</v>
      </c>
    </row>
    <row r="107" spans="1:8" ht="201">
      <c r="A107" s="141" t="s">
        <v>552</v>
      </c>
      <c r="B107" s="141" t="s">
        <v>624</v>
      </c>
      <c r="C107" s="141" t="s">
        <v>625</v>
      </c>
      <c r="D107" s="141" t="s">
        <v>945</v>
      </c>
      <c r="E107" s="98" t="s">
        <v>1317</v>
      </c>
      <c r="G107" s="99" t="s">
        <v>944</v>
      </c>
    </row>
    <row r="108" spans="1:8" ht="67">
      <c r="A108" s="141"/>
      <c r="B108" s="141"/>
      <c r="C108" s="141"/>
      <c r="D108" s="141"/>
      <c r="E108" s="98" t="s">
        <v>1316</v>
      </c>
      <c r="G108" s="99" t="s">
        <v>543</v>
      </c>
    </row>
    <row r="109" spans="1:8" ht="120">
      <c r="A109" s="141" t="s">
        <v>552</v>
      </c>
      <c r="B109" s="141" t="s">
        <v>626</v>
      </c>
      <c r="C109" s="141" t="s">
        <v>627</v>
      </c>
      <c r="D109" s="141" t="s">
        <v>942</v>
      </c>
      <c r="E109" s="98" t="s">
        <v>1018</v>
      </c>
      <c r="G109" s="99" t="s">
        <v>543</v>
      </c>
    </row>
    <row r="110" spans="1:8" ht="210">
      <c r="A110" s="141"/>
      <c r="B110" s="141"/>
      <c r="C110" s="141" t="s">
        <v>1017</v>
      </c>
      <c r="D110" s="141" t="s">
        <v>942</v>
      </c>
      <c r="E110" s="98" t="s">
        <v>1016</v>
      </c>
      <c r="G110" s="99" t="s">
        <v>545</v>
      </c>
      <c r="H110" s="99" t="s">
        <v>537</v>
      </c>
    </row>
    <row r="111" spans="1:8" ht="165">
      <c r="A111" s="141" t="s">
        <v>552</v>
      </c>
      <c r="B111" s="141" t="s">
        <v>628</v>
      </c>
      <c r="C111" s="141" t="s">
        <v>629</v>
      </c>
      <c r="D111" s="141" t="s">
        <v>1061</v>
      </c>
      <c r="E111" s="98" t="s">
        <v>1437</v>
      </c>
      <c r="G111" s="99" t="s">
        <v>545</v>
      </c>
      <c r="H111" s="99" t="s">
        <v>537</v>
      </c>
    </row>
    <row r="112" spans="1:8" ht="105">
      <c r="A112" s="141"/>
      <c r="B112" s="141"/>
      <c r="C112" s="141"/>
      <c r="D112" s="141" t="s">
        <v>959</v>
      </c>
      <c r="E112" s="98" t="s">
        <v>630</v>
      </c>
      <c r="G112" s="99" t="s">
        <v>545</v>
      </c>
      <c r="H112" s="99" t="s">
        <v>537</v>
      </c>
    </row>
    <row r="113" spans="1:8" ht="90">
      <c r="A113" s="141"/>
      <c r="B113" s="141"/>
      <c r="C113" s="141"/>
      <c r="D113" s="141" t="s">
        <v>1315</v>
      </c>
      <c r="E113" s="98" t="s">
        <v>1314</v>
      </c>
      <c r="G113" s="99" t="s">
        <v>545</v>
      </c>
      <c r="H113" s="99" t="s">
        <v>537</v>
      </c>
    </row>
    <row r="114" spans="1:8" ht="133">
      <c r="A114" s="141" t="s">
        <v>552</v>
      </c>
      <c r="B114" s="141" t="s">
        <v>631</v>
      </c>
      <c r="C114" s="141" t="s">
        <v>632</v>
      </c>
      <c r="D114" s="141" t="s">
        <v>942</v>
      </c>
      <c r="E114" s="98" t="s">
        <v>1313</v>
      </c>
      <c r="G114" s="99" t="s">
        <v>543</v>
      </c>
    </row>
    <row r="115" spans="1:8" ht="84">
      <c r="A115" s="141"/>
      <c r="B115" s="141"/>
      <c r="C115" s="141"/>
      <c r="D115" s="141"/>
      <c r="E115" s="98" t="s">
        <v>1312</v>
      </c>
      <c r="G115" s="99" t="s">
        <v>545</v>
      </c>
      <c r="H115" s="99" t="s">
        <v>537</v>
      </c>
    </row>
    <row r="116" spans="1:8" ht="225">
      <c r="A116" s="141" t="s">
        <v>552</v>
      </c>
      <c r="B116" s="141" t="s">
        <v>633</v>
      </c>
      <c r="C116" s="141" t="s">
        <v>634</v>
      </c>
      <c r="D116" s="141" t="s">
        <v>945</v>
      </c>
      <c r="E116" s="98" t="s">
        <v>1311</v>
      </c>
      <c r="G116" s="99" t="s">
        <v>944</v>
      </c>
    </row>
    <row r="117" spans="1:8" ht="210">
      <c r="A117" s="141"/>
      <c r="B117" s="141"/>
      <c r="C117" s="141"/>
      <c r="D117" s="141" t="s">
        <v>959</v>
      </c>
      <c r="E117" s="98" t="s">
        <v>1310</v>
      </c>
      <c r="G117" s="99" t="s">
        <v>944</v>
      </c>
    </row>
    <row r="118" spans="1:8" ht="99">
      <c r="A118" s="141" t="s">
        <v>552</v>
      </c>
      <c r="B118" s="141" t="s">
        <v>635</v>
      </c>
      <c r="C118" s="141" t="s">
        <v>636</v>
      </c>
      <c r="D118" s="141" t="s">
        <v>942</v>
      </c>
      <c r="E118" s="98" t="s">
        <v>1309</v>
      </c>
      <c r="G118" s="99" t="s">
        <v>944</v>
      </c>
    </row>
    <row r="119" spans="1:8" ht="133">
      <c r="A119" s="141"/>
      <c r="B119" s="141"/>
      <c r="C119" s="141"/>
      <c r="D119" s="141"/>
      <c r="E119" s="98" t="s">
        <v>1015</v>
      </c>
      <c r="G119" s="99" t="s">
        <v>543</v>
      </c>
    </row>
    <row r="120" spans="1:8" ht="84">
      <c r="A120" s="141"/>
      <c r="B120" s="141"/>
      <c r="C120" s="141"/>
      <c r="D120" s="141"/>
      <c r="E120" s="98" t="s">
        <v>1308</v>
      </c>
      <c r="G120" s="99" t="s">
        <v>543</v>
      </c>
    </row>
    <row r="121" spans="1:8" ht="135">
      <c r="A121" s="141" t="s">
        <v>552</v>
      </c>
      <c r="B121" s="141" t="s">
        <v>1065</v>
      </c>
      <c r="C121" s="141" t="s">
        <v>637</v>
      </c>
      <c r="D121" s="141" t="s">
        <v>952</v>
      </c>
      <c r="E121" s="98" t="s">
        <v>1307</v>
      </c>
      <c r="G121" s="99" t="s">
        <v>543</v>
      </c>
    </row>
    <row r="122" spans="1:8" ht="218">
      <c r="A122" s="141" t="s">
        <v>336</v>
      </c>
      <c r="B122" s="141" t="s">
        <v>638</v>
      </c>
      <c r="C122" s="141" t="s">
        <v>639</v>
      </c>
      <c r="D122" s="141" t="s">
        <v>1058</v>
      </c>
      <c r="E122" s="98" t="s">
        <v>1436</v>
      </c>
      <c r="G122" s="99" t="s">
        <v>944</v>
      </c>
    </row>
    <row r="123" spans="1:8" ht="116">
      <c r="A123" s="141"/>
      <c r="B123" s="141"/>
      <c r="C123" s="141"/>
      <c r="D123" s="141"/>
      <c r="E123" s="98" t="s">
        <v>1066</v>
      </c>
      <c r="G123" s="99" t="s">
        <v>944</v>
      </c>
    </row>
    <row r="124" spans="1:8" ht="116">
      <c r="A124" s="141"/>
      <c r="B124" s="141"/>
      <c r="C124" s="141"/>
      <c r="D124" s="141"/>
      <c r="E124" s="98" t="s">
        <v>1306</v>
      </c>
      <c r="G124" s="99" t="s">
        <v>944</v>
      </c>
    </row>
    <row r="125" spans="1:8" ht="75">
      <c r="A125" s="141"/>
      <c r="B125" s="141"/>
      <c r="C125" s="141"/>
      <c r="D125" s="141"/>
      <c r="E125" s="98" t="s">
        <v>1305</v>
      </c>
      <c r="F125" s="98" t="s">
        <v>946</v>
      </c>
      <c r="G125" s="99" t="s">
        <v>532</v>
      </c>
    </row>
    <row r="126" spans="1:8" ht="150">
      <c r="A126" s="141"/>
      <c r="B126" s="141"/>
      <c r="C126" s="141"/>
      <c r="D126" s="141" t="s">
        <v>1059</v>
      </c>
      <c r="E126" s="98" t="s">
        <v>1304</v>
      </c>
      <c r="G126" s="99" t="s">
        <v>944</v>
      </c>
    </row>
    <row r="127" spans="1:8" ht="82">
      <c r="A127" s="141"/>
      <c r="B127" s="141"/>
      <c r="C127" s="141"/>
      <c r="D127" s="141"/>
      <c r="E127" s="98" t="s">
        <v>973</v>
      </c>
      <c r="G127" s="99" t="s">
        <v>944</v>
      </c>
    </row>
    <row r="128" spans="1:8" ht="67">
      <c r="A128" s="141"/>
      <c r="B128" s="141"/>
      <c r="C128" s="141"/>
      <c r="D128" s="141"/>
      <c r="E128" s="98" t="s">
        <v>1303</v>
      </c>
      <c r="G128" s="99" t="s">
        <v>532</v>
      </c>
    </row>
    <row r="129" spans="1:8" ht="201">
      <c r="A129" s="141" t="s">
        <v>336</v>
      </c>
      <c r="B129" s="141" t="s">
        <v>640</v>
      </c>
      <c r="C129" s="141" t="s">
        <v>641</v>
      </c>
      <c r="D129" s="141" t="s">
        <v>945</v>
      </c>
      <c r="E129" s="98" t="s">
        <v>1067</v>
      </c>
      <c r="G129" s="99" t="s">
        <v>532</v>
      </c>
      <c r="H129" s="99" t="s">
        <v>950</v>
      </c>
    </row>
    <row r="130" spans="1:8" ht="186">
      <c r="A130" s="141"/>
      <c r="B130" s="141"/>
      <c r="C130" s="141"/>
      <c r="D130" s="141"/>
      <c r="E130" s="98" t="s">
        <v>1302</v>
      </c>
      <c r="G130" s="99" t="s">
        <v>532</v>
      </c>
      <c r="H130" s="99" t="s">
        <v>950</v>
      </c>
    </row>
    <row r="131" spans="1:8" ht="203">
      <c r="A131" s="141"/>
      <c r="B131" s="141"/>
      <c r="C131" s="141"/>
      <c r="D131" s="141" t="s">
        <v>959</v>
      </c>
      <c r="E131" s="98" t="s">
        <v>1301</v>
      </c>
      <c r="G131" s="99" t="s">
        <v>532</v>
      </c>
      <c r="H131" s="99" t="s">
        <v>950</v>
      </c>
    </row>
    <row r="132" spans="1:8" ht="150">
      <c r="A132" s="141" t="s">
        <v>552</v>
      </c>
      <c r="B132" s="141" t="s">
        <v>642</v>
      </c>
      <c r="C132" s="141" t="s">
        <v>643</v>
      </c>
      <c r="D132" s="141" t="s">
        <v>1058</v>
      </c>
      <c r="E132" s="98" t="s">
        <v>1300</v>
      </c>
      <c r="F132" s="98" t="s">
        <v>946</v>
      </c>
      <c r="G132" s="99" t="s">
        <v>532</v>
      </c>
    </row>
    <row r="133" spans="1:8" ht="180">
      <c r="A133" s="141"/>
      <c r="B133" s="141"/>
      <c r="C133" s="141"/>
      <c r="D133" s="141" t="s">
        <v>1059</v>
      </c>
      <c r="E133" s="98" t="s">
        <v>1299</v>
      </c>
      <c r="F133" s="98" t="s">
        <v>946</v>
      </c>
      <c r="G133" s="99" t="s">
        <v>532</v>
      </c>
    </row>
    <row r="134" spans="1:8" ht="150">
      <c r="A134" s="141" t="s">
        <v>552</v>
      </c>
      <c r="B134" s="141" t="s">
        <v>644</v>
      </c>
      <c r="C134" s="141" t="s">
        <v>645</v>
      </c>
      <c r="D134" s="141" t="s">
        <v>953</v>
      </c>
      <c r="E134" s="98" t="s">
        <v>1298</v>
      </c>
      <c r="G134" s="99" t="s">
        <v>944</v>
      </c>
    </row>
    <row r="135" spans="1:8" ht="67">
      <c r="A135" s="141"/>
      <c r="B135" s="141"/>
      <c r="C135" s="141"/>
      <c r="D135" s="141"/>
      <c r="E135" s="98" t="s">
        <v>1297</v>
      </c>
      <c r="G135" s="99" t="s">
        <v>944</v>
      </c>
    </row>
    <row r="136" spans="1:8" ht="150">
      <c r="A136" s="141"/>
      <c r="B136" s="141"/>
      <c r="C136" s="141"/>
      <c r="D136" s="141" t="s">
        <v>1048</v>
      </c>
      <c r="E136" s="98" t="s">
        <v>1296</v>
      </c>
      <c r="G136" s="99" t="s">
        <v>944</v>
      </c>
    </row>
    <row r="137" spans="1:8" ht="67">
      <c r="A137" s="141"/>
      <c r="B137" s="141"/>
      <c r="C137" s="141"/>
      <c r="D137" s="141"/>
      <c r="E137" s="98" t="s">
        <v>1014</v>
      </c>
      <c r="G137" s="99" t="s">
        <v>944</v>
      </c>
    </row>
    <row r="138" spans="1:8" ht="150">
      <c r="A138" s="141" t="s">
        <v>552</v>
      </c>
      <c r="B138" s="141" t="s">
        <v>646</v>
      </c>
      <c r="C138" s="141" t="s">
        <v>647</v>
      </c>
      <c r="D138" s="141" t="s">
        <v>1058</v>
      </c>
      <c r="E138" s="98" t="s">
        <v>1295</v>
      </c>
      <c r="G138" s="99" t="s">
        <v>944</v>
      </c>
    </row>
    <row r="139" spans="1:8" ht="120">
      <c r="A139" s="141"/>
      <c r="B139" s="141"/>
      <c r="C139" s="141"/>
      <c r="D139" s="141" t="s">
        <v>1059</v>
      </c>
      <c r="E139" s="98" t="s">
        <v>1435</v>
      </c>
      <c r="G139" s="99" t="s">
        <v>944</v>
      </c>
    </row>
    <row r="140" spans="1:8" ht="105">
      <c r="A140" s="141"/>
      <c r="B140" s="141"/>
      <c r="C140" s="141" t="s">
        <v>648</v>
      </c>
      <c r="D140" s="141" t="s">
        <v>1058</v>
      </c>
      <c r="E140" s="98" t="s">
        <v>1294</v>
      </c>
      <c r="G140" s="99" t="s">
        <v>545</v>
      </c>
      <c r="H140" s="99" t="s">
        <v>543</v>
      </c>
    </row>
    <row r="141" spans="1:8" ht="90">
      <c r="A141" s="141"/>
      <c r="B141" s="141"/>
      <c r="C141" s="141"/>
      <c r="D141" s="141" t="s">
        <v>1059</v>
      </c>
      <c r="E141" s="98" t="s">
        <v>1293</v>
      </c>
      <c r="G141" s="99" t="s">
        <v>545</v>
      </c>
      <c r="H141" s="99" t="s">
        <v>562</v>
      </c>
    </row>
    <row r="142" spans="1:8" ht="120">
      <c r="A142" s="141" t="s">
        <v>552</v>
      </c>
      <c r="B142" s="141" t="s">
        <v>649</v>
      </c>
      <c r="C142" s="141" t="s">
        <v>650</v>
      </c>
      <c r="D142" s="141" t="s">
        <v>1058</v>
      </c>
      <c r="E142" s="98" t="s">
        <v>1292</v>
      </c>
      <c r="G142" s="99" t="s">
        <v>944</v>
      </c>
    </row>
    <row r="143" spans="1:8" ht="120">
      <c r="A143" s="141"/>
      <c r="B143" s="141"/>
      <c r="C143" s="141"/>
      <c r="D143" s="141" t="s">
        <v>1059</v>
      </c>
      <c r="E143" s="98" t="s">
        <v>1291</v>
      </c>
      <c r="G143" s="99" t="s">
        <v>944</v>
      </c>
    </row>
    <row r="144" spans="1:8" ht="218">
      <c r="A144" s="141" t="s">
        <v>552</v>
      </c>
      <c r="B144" s="141" t="s">
        <v>651</v>
      </c>
      <c r="C144" s="141" t="s">
        <v>652</v>
      </c>
      <c r="D144" s="141" t="s">
        <v>942</v>
      </c>
      <c r="E144" s="98" t="s">
        <v>1290</v>
      </c>
      <c r="G144" s="99" t="s">
        <v>564</v>
      </c>
    </row>
    <row r="145" spans="1:8" ht="118">
      <c r="A145" s="141"/>
      <c r="B145" s="141"/>
      <c r="C145" s="141"/>
      <c r="D145" s="141"/>
      <c r="E145" s="98" t="s">
        <v>1289</v>
      </c>
      <c r="G145" s="99" t="s">
        <v>564</v>
      </c>
    </row>
    <row r="146" spans="1:8" ht="105">
      <c r="A146" s="141" t="s">
        <v>552</v>
      </c>
      <c r="B146" s="141" t="s">
        <v>653</v>
      </c>
      <c r="C146" s="141" t="s">
        <v>654</v>
      </c>
      <c r="D146" s="141" t="s">
        <v>954</v>
      </c>
      <c r="E146" s="98" t="s">
        <v>1288</v>
      </c>
      <c r="G146" s="99" t="s">
        <v>944</v>
      </c>
    </row>
    <row r="147" spans="1:8" ht="75">
      <c r="A147" s="141"/>
      <c r="B147" s="141"/>
      <c r="C147" s="141"/>
      <c r="D147" s="141" t="s">
        <v>1047</v>
      </c>
      <c r="E147" s="98" t="s">
        <v>1434</v>
      </c>
      <c r="G147" s="99" t="s">
        <v>944</v>
      </c>
    </row>
    <row r="148" spans="1:8" ht="105">
      <c r="A148" s="141"/>
      <c r="B148" s="141"/>
      <c r="C148" s="141" t="s">
        <v>655</v>
      </c>
      <c r="D148" s="141" t="s">
        <v>942</v>
      </c>
      <c r="E148" s="98" t="s">
        <v>1287</v>
      </c>
      <c r="G148" s="99" t="s">
        <v>944</v>
      </c>
    </row>
    <row r="149" spans="1:8" ht="167">
      <c r="A149" s="141" t="s">
        <v>552</v>
      </c>
      <c r="B149" s="141" t="s">
        <v>656</v>
      </c>
      <c r="C149" s="141" t="s">
        <v>657</v>
      </c>
      <c r="D149" s="141" t="s">
        <v>942</v>
      </c>
      <c r="E149" s="98" t="s">
        <v>1286</v>
      </c>
      <c r="G149" s="99" t="s">
        <v>944</v>
      </c>
    </row>
    <row r="150" spans="1:8" ht="220">
      <c r="A150" s="141"/>
      <c r="B150" s="141"/>
      <c r="C150" s="141"/>
      <c r="D150" s="141"/>
      <c r="E150" s="98" t="s">
        <v>1285</v>
      </c>
      <c r="G150" s="99" t="s">
        <v>564</v>
      </c>
    </row>
    <row r="151" spans="1:8" ht="116">
      <c r="A151" s="141"/>
      <c r="B151" s="141"/>
      <c r="C151" s="141" t="s">
        <v>658</v>
      </c>
      <c r="D151" s="141" t="s">
        <v>1058</v>
      </c>
      <c r="E151" s="98" t="s">
        <v>1284</v>
      </c>
      <c r="G151" s="99" t="s">
        <v>543</v>
      </c>
    </row>
    <row r="152" spans="1:8" ht="101">
      <c r="A152" s="141"/>
      <c r="B152" s="141"/>
      <c r="C152" s="141"/>
      <c r="D152" s="141"/>
      <c r="E152" s="98" t="s">
        <v>1060</v>
      </c>
      <c r="G152" s="99" t="s">
        <v>944</v>
      </c>
    </row>
    <row r="153" spans="1:8" ht="90">
      <c r="A153" s="141" t="s">
        <v>336</v>
      </c>
      <c r="B153" s="141" t="s">
        <v>659</v>
      </c>
      <c r="C153" s="141" t="s">
        <v>660</v>
      </c>
      <c r="D153" s="141" t="s">
        <v>942</v>
      </c>
      <c r="E153" s="98" t="s">
        <v>1283</v>
      </c>
      <c r="G153" s="99" t="s">
        <v>972</v>
      </c>
    </row>
    <row r="154" spans="1:8" ht="165">
      <c r="A154" s="141" t="s">
        <v>336</v>
      </c>
      <c r="B154" s="141" t="s">
        <v>661</v>
      </c>
      <c r="C154" s="141" t="s">
        <v>662</v>
      </c>
      <c r="D154" s="141" t="s">
        <v>955</v>
      </c>
      <c r="E154" s="98" t="s">
        <v>1282</v>
      </c>
      <c r="G154" s="99" t="s">
        <v>545</v>
      </c>
      <c r="H154" s="99" t="s">
        <v>537</v>
      </c>
    </row>
    <row r="155" spans="1:8" ht="90">
      <c r="A155" s="141"/>
      <c r="B155" s="141"/>
      <c r="C155" s="141" t="s">
        <v>663</v>
      </c>
      <c r="D155" s="141" t="s">
        <v>955</v>
      </c>
      <c r="E155" s="98" t="s">
        <v>1281</v>
      </c>
      <c r="G155" s="99" t="s">
        <v>545</v>
      </c>
      <c r="H155" s="99" t="s">
        <v>537</v>
      </c>
    </row>
    <row r="156" spans="1:8" ht="90">
      <c r="A156" s="141"/>
      <c r="B156" s="141"/>
      <c r="C156" s="141" t="s">
        <v>664</v>
      </c>
      <c r="D156" s="141" t="s">
        <v>955</v>
      </c>
      <c r="E156" s="98" t="s">
        <v>1280</v>
      </c>
      <c r="G156" s="99" t="s">
        <v>545</v>
      </c>
      <c r="H156" s="99" t="s">
        <v>537</v>
      </c>
    </row>
    <row r="157" spans="1:8" ht="167">
      <c r="A157" s="141"/>
      <c r="B157" s="141"/>
      <c r="C157" s="141" t="s">
        <v>665</v>
      </c>
      <c r="D157" s="141" t="s">
        <v>947</v>
      </c>
      <c r="E157" s="98" t="s">
        <v>1279</v>
      </c>
      <c r="G157" s="99" t="s">
        <v>545</v>
      </c>
      <c r="H157" s="99" t="s">
        <v>537</v>
      </c>
    </row>
    <row r="158" spans="1:8" ht="67">
      <c r="A158" s="141"/>
      <c r="B158" s="141"/>
      <c r="C158" s="141"/>
      <c r="D158" s="141"/>
      <c r="E158" s="98" t="s">
        <v>1013</v>
      </c>
      <c r="G158" s="99" t="s">
        <v>537</v>
      </c>
    </row>
    <row r="159" spans="1:8" ht="120">
      <c r="A159" s="141"/>
      <c r="B159" s="141"/>
      <c r="C159" s="141" t="s">
        <v>666</v>
      </c>
      <c r="D159" s="141" t="s">
        <v>942</v>
      </c>
      <c r="E159" s="98" t="s">
        <v>1278</v>
      </c>
      <c r="G159" s="99" t="s">
        <v>543</v>
      </c>
    </row>
    <row r="160" spans="1:8" ht="135">
      <c r="A160" s="141" t="s">
        <v>552</v>
      </c>
      <c r="B160" s="141" t="s">
        <v>667</v>
      </c>
      <c r="C160" s="141" t="s">
        <v>668</v>
      </c>
      <c r="D160" s="141" t="s">
        <v>942</v>
      </c>
      <c r="E160" s="98" t="s">
        <v>1277</v>
      </c>
      <c r="F160" s="98" t="s">
        <v>1276</v>
      </c>
      <c r="G160" s="99" t="s">
        <v>944</v>
      </c>
    </row>
    <row r="161" spans="1:8" ht="165">
      <c r="A161" s="141"/>
      <c r="B161" s="141"/>
      <c r="C161" s="141" t="s">
        <v>669</v>
      </c>
      <c r="D161" s="141" t="s">
        <v>942</v>
      </c>
      <c r="E161" s="98" t="s">
        <v>1046</v>
      </c>
      <c r="F161" s="98" t="s">
        <v>1275</v>
      </c>
      <c r="G161" s="99" t="s">
        <v>545</v>
      </c>
      <c r="H161" s="99" t="s">
        <v>537</v>
      </c>
    </row>
    <row r="162" spans="1:8" ht="120">
      <c r="A162" s="141"/>
      <c r="B162" s="141"/>
      <c r="C162" s="141" t="s">
        <v>670</v>
      </c>
      <c r="D162" s="141" t="s">
        <v>942</v>
      </c>
      <c r="E162" s="98" t="s">
        <v>1274</v>
      </c>
      <c r="F162" s="98" t="s">
        <v>1273</v>
      </c>
      <c r="G162" s="99" t="s">
        <v>944</v>
      </c>
    </row>
    <row r="163" spans="1:8" ht="167">
      <c r="A163" s="141" t="s">
        <v>552</v>
      </c>
      <c r="B163" s="141" t="s">
        <v>671</v>
      </c>
      <c r="C163" s="141" t="s">
        <v>672</v>
      </c>
      <c r="D163" s="141" t="s">
        <v>956</v>
      </c>
      <c r="E163" s="98" t="s">
        <v>1272</v>
      </c>
      <c r="G163" s="99" t="s">
        <v>944</v>
      </c>
    </row>
    <row r="164" spans="1:8" ht="169">
      <c r="A164" s="141"/>
      <c r="B164" s="141"/>
      <c r="C164" s="141"/>
      <c r="D164" s="141"/>
      <c r="E164" s="98" t="s">
        <v>1271</v>
      </c>
      <c r="F164" s="98" t="s">
        <v>1012</v>
      </c>
      <c r="G164" s="99" t="s">
        <v>545</v>
      </c>
      <c r="H164" s="99" t="s">
        <v>562</v>
      </c>
    </row>
    <row r="165" spans="1:8" ht="167">
      <c r="A165" s="141"/>
      <c r="B165" s="141"/>
      <c r="C165" s="141"/>
      <c r="D165" s="141" t="s">
        <v>1173</v>
      </c>
      <c r="E165" s="98" t="s">
        <v>1270</v>
      </c>
      <c r="G165" s="99" t="s">
        <v>944</v>
      </c>
    </row>
    <row r="166" spans="1:8" ht="186">
      <c r="A166" s="141"/>
      <c r="B166" s="141"/>
      <c r="C166" s="141"/>
      <c r="D166" s="141"/>
      <c r="E166" s="98" t="s">
        <v>1269</v>
      </c>
      <c r="F166" s="98" t="s">
        <v>1012</v>
      </c>
      <c r="G166" s="99" t="s">
        <v>545</v>
      </c>
      <c r="H166" s="99" t="s">
        <v>562</v>
      </c>
    </row>
    <row r="167" spans="1:8" ht="167">
      <c r="A167" s="141"/>
      <c r="B167" s="141"/>
      <c r="C167" s="141"/>
      <c r="D167" s="141" t="s">
        <v>959</v>
      </c>
      <c r="E167" s="98" t="s">
        <v>1268</v>
      </c>
      <c r="G167" s="99" t="s">
        <v>944</v>
      </c>
    </row>
    <row r="168" spans="1:8" ht="169">
      <c r="A168" s="141"/>
      <c r="B168" s="141"/>
      <c r="C168" s="141"/>
      <c r="D168" s="141"/>
      <c r="E168" s="98" t="s">
        <v>1267</v>
      </c>
      <c r="F168" s="98" t="s">
        <v>1012</v>
      </c>
      <c r="G168" s="99" t="s">
        <v>545</v>
      </c>
      <c r="H168" s="99" t="s">
        <v>562</v>
      </c>
    </row>
    <row r="169" spans="1:8" ht="210">
      <c r="A169" s="141"/>
      <c r="B169" s="141"/>
      <c r="C169" s="141" t="s">
        <v>673</v>
      </c>
      <c r="D169" s="141" t="s">
        <v>1058</v>
      </c>
      <c r="E169" s="98" t="s">
        <v>1266</v>
      </c>
      <c r="F169" s="98" t="s">
        <v>1265</v>
      </c>
      <c r="G169" s="99" t="s">
        <v>944</v>
      </c>
    </row>
    <row r="170" spans="1:8" ht="235">
      <c r="A170" s="141" t="s">
        <v>552</v>
      </c>
      <c r="B170" s="141" t="s">
        <v>674</v>
      </c>
      <c r="C170" s="141" t="s">
        <v>675</v>
      </c>
      <c r="D170" s="141" t="s">
        <v>942</v>
      </c>
      <c r="E170" s="98" t="s">
        <v>1264</v>
      </c>
      <c r="G170" s="99" t="s">
        <v>944</v>
      </c>
    </row>
    <row r="171" spans="1:8" ht="152">
      <c r="A171" s="141"/>
      <c r="B171" s="141"/>
      <c r="C171" s="141"/>
      <c r="D171" s="141"/>
      <c r="E171" s="98" t="s">
        <v>1263</v>
      </c>
      <c r="G171" s="99" t="s">
        <v>944</v>
      </c>
    </row>
    <row r="172" spans="1:8" ht="120">
      <c r="A172" s="141"/>
      <c r="B172" s="141"/>
      <c r="C172" s="141" t="s">
        <v>676</v>
      </c>
      <c r="D172" s="141" t="s">
        <v>942</v>
      </c>
      <c r="E172" s="98" t="s">
        <v>1262</v>
      </c>
      <c r="G172" s="99" t="s">
        <v>944</v>
      </c>
    </row>
    <row r="173" spans="1:8" ht="195">
      <c r="A173" s="141" t="s">
        <v>552</v>
      </c>
      <c r="B173" s="141" t="s">
        <v>677</v>
      </c>
      <c r="C173" s="141" t="s">
        <v>678</v>
      </c>
      <c r="D173" s="141" t="s">
        <v>942</v>
      </c>
      <c r="E173" s="98" t="s">
        <v>1261</v>
      </c>
      <c r="G173" s="99" t="s">
        <v>543</v>
      </c>
    </row>
    <row r="174" spans="1:8" ht="135">
      <c r="A174" s="141" t="s">
        <v>552</v>
      </c>
      <c r="B174" s="141" t="s">
        <v>679</v>
      </c>
      <c r="C174" s="141" t="s">
        <v>680</v>
      </c>
      <c r="D174" s="141" t="s">
        <v>955</v>
      </c>
      <c r="E174" s="98" t="s">
        <v>1260</v>
      </c>
      <c r="G174" s="99" t="s">
        <v>537</v>
      </c>
      <c r="H174" s="99" t="s">
        <v>545</v>
      </c>
    </row>
    <row r="175" spans="1:8" ht="150">
      <c r="A175" s="141" t="s">
        <v>552</v>
      </c>
      <c r="B175" s="141" t="s">
        <v>681</v>
      </c>
      <c r="C175" s="141" t="s">
        <v>682</v>
      </c>
      <c r="D175" s="141" t="s">
        <v>942</v>
      </c>
      <c r="E175" s="98" t="s">
        <v>1259</v>
      </c>
      <c r="G175" s="99" t="s">
        <v>944</v>
      </c>
    </row>
    <row r="176" spans="1:8" ht="84">
      <c r="A176" s="141"/>
      <c r="B176" s="141"/>
      <c r="C176" s="141"/>
      <c r="D176" s="141"/>
      <c r="E176" s="98" t="s">
        <v>1258</v>
      </c>
      <c r="G176" s="99" t="s">
        <v>543</v>
      </c>
    </row>
    <row r="177" spans="1:8" ht="120">
      <c r="A177" s="141"/>
      <c r="B177" s="141"/>
      <c r="C177" s="141" t="s">
        <v>683</v>
      </c>
      <c r="D177" s="141" t="s">
        <v>942</v>
      </c>
      <c r="E177" s="98" t="s">
        <v>1257</v>
      </c>
      <c r="G177" s="99" t="s">
        <v>944</v>
      </c>
    </row>
    <row r="178" spans="1:8" ht="218">
      <c r="A178" s="141" t="s">
        <v>552</v>
      </c>
      <c r="B178" s="141" t="s">
        <v>684</v>
      </c>
      <c r="C178" s="141" t="s">
        <v>685</v>
      </c>
      <c r="D178" s="141" t="s">
        <v>942</v>
      </c>
      <c r="E178" s="98" t="s">
        <v>1011</v>
      </c>
      <c r="G178" s="99" t="s">
        <v>543</v>
      </c>
    </row>
    <row r="179" spans="1:8" ht="150">
      <c r="A179" s="141"/>
      <c r="B179" s="141"/>
      <c r="C179" s="141"/>
      <c r="D179" s="141"/>
      <c r="E179" s="98" t="s">
        <v>1010</v>
      </c>
      <c r="G179" s="99" t="s">
        <v>539</v>
      </c>
    </row>
    <row r="180" spans="1:8" ht="203">
      <c r="A180" s="141"/>
      <c r="B180" s="141"/>
      <c r="C180" s="141"/>
      <c r="D180" s="141"/>
      <c r="E180" s="98" t="s">
        <v>1256</v>
      </c>
      <c r="G180" s="99" t="s">
        <v>564</v>
      </c>
    </row>
    <row r="181" spans="1:8" ht="105">
      <c r="A181" s="141" t="s">
        <v>552</v>
      </c>
      <c r="B181" s="141" t="s">
        <v>686</v>
      </c>
      <c r="C181" s="141" t="s">
        <v>687</v>
      </c>
      <c r="D181" s="141" t="s">
        <v>942</v>
      </c>
      <c r="E181" s="98" t="s">
        <v>1009</v>
      </c>
      <c r="G181" s="99" t="s">
        <v>543</v>
      </c>
    </row>
    <row r="182" spans="1:8" ht="116">
      <c r="A182" s="141" t="s">
        <v>552</v>
      </c>
      <c r="B182" s="141" t="s">
        <v>1068</v>
      </c>
      <c r="C182" s="141" t="s">
        <v>688</v>
      </c>
      <c r="D182" s="141" t="s">
        <v>942</v>
      </c>
      <c r="E182" s="98" t="s">
        <v>1069</v>
      </c>
      <c r="G182" s="99" t="s">
        <v>543</v>
      </c>
    </row>
    <row r="183" spans="1:8" ht="288">
      <c r="A183" s="141"/>
      <c r="B183" s="141"/>
      <c r="C183" s="141"/>
      <c r="D183" s="141"/>
      <c r="E183" s="98" t="s">
        <v>1255</v>
      </c>
      <c r="G183" s="99" t="s">
        <v>543</v>
      </c>
    </row>
    <row r="184" spans="1:8" ht="99">
      <c r="A184" s="141"/>
      <c r="B184" s="141"/>
      <c r="C184" s="141" t="s">
        <v>689</v>
      </c>
      <c r="D184" s="141" t="s">
        <v>942</v>
      </c>
      <c r="E184" s="98" t="s">
        <v>1008</v>
      </c>
      <c r="G184" s="99" t="s">
        <v>564</v>
      </c>
    </row>
    <row r="185" spans="1:8" ht="101">
      <c r="A185" s="141"/>
      <c r="B185" s="141"/>
      <c r="C185" s="141"/>
      <c r="D185" s="141"/>
      <c r="E185" s="98" t="s">
        <v>1070</v>
      </c>
      <c r="G185" s="99" t="s">
        <v>543</v>
      </c>
    </row>
    <row r="186" spans="1:8" ht="105">
      <c r="A186" s="141"/>
      <c r="B186" s="141"/>
      <c r="C186" s="141" t="s">
        <v>1071</v>
      </c>
      <c r="D186" s="141" t="s">
        <v>942</v>
      </c>
      <c r="E186" s="98" t="s">
        <v>1254</v>
      </c>
      <c r="F186" s="98" t="s">
        <v>885</v>
      </c>
      <c r="G186" s="99" t="s">
        <v>543</v>
      </c>
      <c r="H186" s="99" t="s">
        <v>934</v>
      </c>
    </row>
    <row r="187" spans="1:8" ht="218">
      <c r="A187" s="141" t="s">
        <v>336</v>
      </c>
      <c r="B187" s="141" t="s">
        <v>690</v>
      </c>
      <c r="C187" s="141" t="s">
        <v>691</v>
      </c>
      <c r="D187" s="141" t="s">
        <v>947</v>
      </c>
      <c r="E187" s="98" t="s">
        <v>1253</v>
      </c>
      <c r="F187" s="98" t="s">
        <v>1252</v>
      </c>
      <c r="G187" s="99" t="s">
        <v>538</v>
      </c>
      <c r="H187" s="99" t="s">
        <v>532</v>
      </c>
    </row>
    <row r="188" spans="1:8" ht="180">
      <c r="A188" s="141"/>
      <c r="B188" s="141"/>
      <c r="C188" s="141"/>
      <c r="D188" s="141"/>
      <c r="E188" s="98" t="s">
        <v>1251</v>
      </c>
      <c r="F188" s="98" t="s">
        <v>1250</v>
      </c>
      <c r="G188" s="99" t="s">
        <v>943</v>
      </c>
    </row>
    <row r="189" spans="1:8" ht="67">
      <c r="A189" s="141"/>
      <c r="B189" s="141"/>
      <c r="C189" s="141"/>
      <c r="D189" s="141"/>
      <c r="E189" s="98" t="s">
        <v>971</v>
      </c>
    </row>
    <row r="190" spans="1:8" ht="45">
      <c r="A190" s="141"/>
      <c r="B190" s="141"/>
      <c r="C190" s="141"/>
      <c r="D190" s="141" t="s">
        <v>1045</v>
      </c>
      <c r="E190" s="98" t="s">
        <v>1249</v>
      </c>
      <c r="G190" s="99" t="s">
        <v>940</v>
      </c>
    </row>
    <row r="191" spans="1:8" ht="167">
      <c r="A191" s="141"/>
      <c r="B191" s="141"/>
      <c r="C191" s="141" t="s">
        <v>935</v>
      </c>
      <c r="D191" s="141" t="s">
        <v>945</v>
      </c>
      <c r="E191" s="98" t="s">
        <v>1248</v>
      </c>
      <c r="F191" s="98" t="s">
        <v>1247</v>
      </c>
      <c r="G191" s="99" t="s">
        <v>539</v>
      </c>
    </row>
    <row r="192" spans="1:8" ht="67">
      <c r="A192" s="141"/>
      <c r="B192" s="141"/>
      <c r="C192" s="141"/>
      <c r="D192" s="141"/>
      <c r="E192" s="98" t="s">
        <v>1246</v>
      </c>
    </row>
    <row r="193" spans="1:8" ht="270">
      <c r="A193" s="141" t="s">
        <v>552</v>
      </c>
      <c r="B193" s="141" t="s">
        <v>692</v>
      </c>
      <c r="C193" s="141" t="s">
        <v>693</v>
      </c>
      <c r="D193" s="141" t="s">
        <v>942</v>
      </c>
      <c r="E193" s="98" t="s">
        <v>1245</v>
      </c>
      <c r="G193" s="99" t="s">
        <v>950</v>
      </c>
    </row>
    <row r="194" spans="1:8" ht="180">
      <c r="A194" s="141" t="s">
        <v>552</v>
      </c>
      <c r="B194" s="141" t="s">
        <v>694</v>
      </c>
      <c r="C194" s="141" t="s">
        <v>695</v>
      </c>
      <c r="D194" s="141" t="s">
        <v>942</v>
      </c>
      <c r="E194" s="98" t="s">
        <v>1244</v>
      </c>
      <c r="G194" s="99" t="s">
        <v>944</v>
      </c>
    </row>
    <row r="195" spans="1:8" ht="135">
      <c r="A195" s="141" t="s">
        <v>552</v>
      </c>
      <c r="B195" s="141" t="s">
        <v>696</v>
      </c>
      <c r="C195" s="141" t="s">
        <v>697</v>
      </c>
      <c r="D195" s="141" t="s">
        <v>945</v>
      </c>
      <c r="E195" s="98" t="s">
        <v>1243</v>
      </c>
      <c r="G195" s="99" t="s">
        <v>545</v>
      </c>
      <c r="H195" s="99" t="s">
        <v>538</v>
      </c>
    </row>
    <row r="196" spans="1:8" ht="150">
      <c r="A196" s="141"/>
      <c r="B196" s="141"/>
      <c r="C196" s="141" t="s">
        <v>698</v>
      </c>
      <c r="D196" s="141" t="s">
        <v>957</v>
      </c>
      <c r="E196" s="98" t="s">
        <v>1242</v>
      </c>
      <c r="G196" s="99" t="s">
        <v>545</v>
      </c>
      <c r="H196" s="99" t="s">
        <v>538</v>
      </c>
    </row>
    <row r="197" spans="1:8" ht="45">
      <c r="A197" s="141"/>
      <c r="B197" s="141"/>
      <c r="C197" s="141" t="s">
        <v>699</v>
      </c>
      <c r="D197" s="141" t="s">
        <v>957</v>
      </c>
      <c r="E197" s="98" t="s">
        <v>958</v>
      </c>
      <c r="G197" s="99" t="s">
        <v>543</v>
      </c>
    </row>
    <row r="198" spans="1:8" ht="60">
      <c r="A198" s="141" t="s">
        <v>552</v>
      </c>
      <c r="B198" s="141" t="s">
        <v>700</v>
      </c>
      <c r="C198" s="141" t="s">
        <v>701</v>
      </c>
      <c r="D198" s="141" t="s">
        <v>942</v>
      </c>
      <c r="E198" s="98" t="s">
        <v>1241</v>
      </c>
      <c r="G198" s="99" t="s">
        <v>944</v>
      </c>
    </row>
    <row r="199" spans="1:8" ht="60">
      <c r="A199" s="141"/>
      <c r="B199" s="141"/>
      <c r="C199" s="141" t="s">
        <v>702</v>
      </c>
      <c r="D199" s="141" t="s">
        <v>942</v>
      </c>
      <c r="E199" s="98" t="s">
        <v>1240</v>
      </c>
      <c r="G199" s="99" t="s">
        <v>944</v>
      </c>
    </row>
    <row r="200" spans="1:8" ht="169">
      <c r="A200" s="141" t="s">
        <v>552</v>
      </c>
      <c r="B200" s="141" t="s">
        <v>703</v>
      </c>
      <c r="C200" s="141" t="s">
        <v>704</v>
      </c>
      <c r="D200" s="141" t="s">
        <v>942</v>
      </c>
      <c r="E200" s="98" t="s">
        <v>1239</v>
      </c>
      <c r="G200" s="99" t="s">
        <v>545</v>
      </c>
      <c r="H200" s="99" t="s">
        <v>538</v>
      </c>
    </row>
    <row r="201" spans="1:8" ht="99">
      <c r="A201" s="141" t="s">
        <v>552</v>
      </c>
      <c r="B201" s="141" t="s">
        <v>705</v>
      </c>
      <c r="C201" s="141" t="s">
        <v>706</v>
      </c>
      <c r="D201" s="141" t="s">
        <v>942</v>
      </c>
      <c r="E201" s="98" t="s">
        <v>1238</v>
      </c>
      <c r="G201" s="99" t="s">
        <v>538</v>
      </c>
      <c r="H201" s="99" t="s">
        <v>532</v>
      </c>
    </row>
    <row r="202" spans="1:8" ht="99">
      <c r="A202" s="141"/>
      <c r="B202" s="141"/>
      <c r="C202" s="141"/>
      <c r="D202" s="141"/>
      <c r="E202" s="98" t="s">
        <v>970</v>
      </c>
      <c r="G202" s="99" t="s">
        <v>944</v>
      </c>
    </row>
    <row r="203" spans="1:8" ht="101">
      <c r="A203" s="141"/>
      <c r="B203" s="141"/>
      <c r="C203" s="141"/>
      <c r="D203" s="141"/>
      <c r="E203" s="98" t="s">
        <v>1237</v>
      </c>
      <c r="F203" s="98" t="s">
        <v>707</v>
      </c>
      <c r="G203" s="99" t="s">
        <v>943</v>
      </c>
    </row>
    <row r="204" spans="1:8" ht="201">
      <c r="A204" s="141" t="s">
        <v>552</v>
      </c>
      <c r="B204" s="141" t="s">
        <v>708</v>
      </c>
      <c r="C204" s="141" t="s">
        <v>709</v>
      </c>
      <c r="D204" s="141" t="s">
        <v>942</v>
      </c>
      <c r="E204" s="98" t="s">
        <v>1236</v>
      </c>
      <c r="F204" s="98" t="s">
        <v>885</v>
      </c>
      <c r="G204" s="99" t="s">
        <v>562</v>
      </c>
      <c r="H204" s="99" t="s">
        <v>545</v>
      </c>
    </row>
    <row r="205" spans="1:8" ht="135">
      <c r="A205" s="141"/>
      <c r="B205" s="141"/>
      <c r="C205" s="141"/>
      <c r="D205" s="141"/>
      <c r="E205" s="98" t="s">
        <v>1235</v>
      </c>
      <c r="G205" s="99" t="s">
        <v>564</v>
      </c>
    </row>
    <row r="206" spans="1:8" ht="150">
      <c r="A206" s="141" t="s">
        <v>552</v>
      </c>
      <c r="B206" s="141" t="s">
        <v>710</v>
      </c>
      <c r="C206" s="141" t="s">
        <v>711</v>
      </c>
      <c r="D206" s="141" t="s">
        <v>942</v>
      </c>
      <c r="E206" s="98" t="s">
        <v>1234</v>
      </c>
      <c r="G206" s="99" t="s">
        <v>944</v>
      </c>
      <c r="H206" s="99" t="s">
        <v>934</v>
      </c>
    </row>
    <row r="207" spans="1:8" ht="220">
      <c r="A207" s="141"/>
      <c r="B207" s="141"/>
      <c r="C207" s="141"/>
      <c r="D207" s="141"/>
      <c r="E207" s="98" t="s">
        <v>1233</v>
      </c>
      <c r="G207" s="99" t="s">
        <v>944</v>
      </c>
      <c r="H207" s="99" t="s">
        <v>934</v>
      </c>
    </row>
    <row r="208" spans="1:8" ht="105">
      <c r="A208" s="141"/>
      <c r="B208" s="141"/>
      <c r="C208" s="141" t="s">
        <v>712</v>
      </c>
      <c r="D208" s="141" t="s">
        <v>942</v>
      </c>
      <c r="E208" s="98" t="s">
        <v>894</v>
      </c>
      <c r="G208" s="99" t="s">
        <v>944</v>
      </c>
      <c r="H208" s="99" t="s">
        <v>934</v>
      </c>
    </row>
    <row r="209" spans="1:8" ht="105">
      <c r="A209" s="141"/>
      <c r="B209" s="141"/>
      <c r="C209" s="141" t="s">
        <v>713</v>
      </c>
      <c r="D209" s="141" t="s">
        <v>942</v>
      </c>
      <c r="E209" s="98" t="s">
        <v>714</v>
      </c>
      <c r="F209" s="98" t="s">
        <v>885</v>
      </c>
      <c r="G209" s="99" t="s">
        <v>934</v>
      </c>
    </row>
    <row r="210" spans="1:8" ht="210">
      <c r="A210" s="141" t="s">
        <v>336</v>
      </c>
      <c r="B210" s="141" t="s">
        <v>715</v>
      </c>
      <c r="C210" s="141" t="s">
        <v>716</v>
      </c>
      <c r="D210" s="141" t="s">
        <v>942</v>
      </c>
      <c r="E210" s="98" t="s">
        <v>1232</v>
      </c>
      <c r="G210" s="99" t="s">
        <v>944</v>
      </c>
    </row>
    <row r="211" spans="1:8" ht="135">
      <c r="A211" s="141"/>
      <c r="B211" s="141"/>
      <c r="C211" s="141" t="s">
        <v>717</v>
      </c>
      <c r="D211" s="141" t="s">
        <v>942</v>
      </c>
      <c r="E211" s="98" t="s">
        <v>1231</v>
      </c>
      <c r="G211" s="99" t="s">
        <v>564</v>
      </c>
    </row>
    <row r="212" spans="1:8" ht="285">
      <c r="A212" s="141" t="s">
        <v>552</v>
      </c>
      <c r="B212" s="141" t="s">
        <v>718</v>
      </c>
      <c r="C212" s="141" t="s">
        <v>719</v>
      </c>
      <c r="D212" s="141" t="s">
        <v>1058</v>
      </c>
      <c r="E212" s="98" t="s">
        <v>1433</v>
      </c>
      <c r="F212" s="98" t="s">
        <v>1230</v>
      </c>
      <c r="G212" s="99" t="s">
        <v>532</v>
      </c>
    </row>
    <row r="213" spans="1:8" ht="60">
      <c r="A213" s="141"/>
      <c r="B213" s="141"/>
      <c r="C213" s="141"/>
      <c r="D213" s="141" t="s">
        <v>1059</v>
      </c>
      <c r="E213" s="98" t="s">
        <v>1229</v>
      </c>
      <c r="G213" s="99" t="s">
        <v>532</v>
      </c>
    </row>
    <row r="214" spans="1:8" ht="195">
      <c r="A214" s="141" t="s">
        <v>552</v>
      </c>
      <c r="B214" s="141" t="s">
        <v>720</v>
      </c>
      <c r="C214" s="141" t="s">
        <v>721</v>
      </c>
      <c r="D214" s="141" t="s">
        <v>942</v>
      </c>
      <c r="E214" s="98" t="s">
        <v>1228</v>
      </c>
      <c r="G214" s="99" t="s">
        <v>944</v>
      </c>
    </row>
    <row r="215" spans="1:8" ht="235">
      <c r="A215" s="141"/>
      <c r="B215" s="141"/>
      <c r="C215" s="141" t="s">
        <v>722</v>
      </c>
      <c r="D215" s="141" t="s">
        <v>942</v>
      </c>
      <c r="E215" s="98" t="s">
        <v>1227</v>
      </c>
      <c r="G215" s="99" t="s">
        <v>532</v>
      </c>
    </row>
    <row r="216" spans="1:8" ht="288">
      <c r="A216" s="141"/>
      <c r="B216" s="141"/>
      <c r="C216" s="141"/>
      <c r="D216" s="141"/>
      <c r="E216" s="98" t="s">
        <v>1226</v>
      </c>
      <c r="G216" s="99" t="s">
        <v>532</v>
      </c>
    </row>
    <row r="217" spans="1:8" ht="303">
      <c r="A217" s="141" t="s">
        <v>552</v>
      </c>
      <c r="B217" s="141" t="s">
        <v>723</v>
      </c>
      <c r="C217" s="141" t="s">
        <v>724</v>
      </c>
      <c r="D217" s="141" t="s">
        <v>1058</v>
      </c>
      <c r="E217" s="98" t="s">
        <v>1225</v>
      </c>
      <c r="F217" s="98" t="s">
        <v>1007</v>
      </c>
      <c r="G217" s="99" t="s">
        <v>944</v>
      </c>
    </row>
    <row r="218" spans="1:8" ht="288">
      <c r="A218" s="141"/>
      <c r="B218" s="141"/>
      <c r="C218" s="141"/>
      <c r="D218" s="141"/>
      <c r="E218" s="98" t="s">
        <v>1224</v>
      </c>
      <c r="F218" s="98" t="s">
        <v>1006</v>
      </c>
      <c r="G218" s="99" t="s">
        <v>532</v>
      </c>
      <c r="H218" s="99" t="s">
        <v>950</v>
      </c>
    </row>
    <row r="219" spans="1:8" ht="225">
      <c r="A219" s="141" t="s">
        <v>552</v>
      </c>
      <c r="B219" s="141" t="s">
        <v>725</v>
      </c>
      <c r="C219" s="141" t="s">
        <v>726</v>
      </c>
      <c r="D219" s="141" t="s">
        <v>945</v>
      </c>
      <c r="E219" s="98" t="s">
        <v>1223</v>
      </c>
      <c r="G219" s="99" t="s">
        <v>944</v>
      </c>
    </row>
    <row r="220" spans="1:8" ht="165">
      <c r="A220" s="141" t="s">
        <v>552</v>
      </c>
      <c r="B220" s="141" t="s">
        <v>727</v>
      </c>
      <c r="C220" s="141" t="s">
        <v>728</v>
      </c>
      <c r="D220" s="141" t="s">
        <v>955</v>
      </c>
      <c r="E220" s="98" t="s">
        <v>1222</v>
      </c>
      <c r="G220" s="99" t="s">
        <v>944</v>
      </c>
    </row>
    <row r="221" spans="1:8" ht="75">
      <c r="A221" s="141"/>
      <c r="B221" s="141"/>
      <c r="C221" s="141" t="s">
        <v>729</v>
      </c>
      <c r="D221" s="141" t="s">
        <v>942</v>
      </c>
      <c r="E221" s="98" t="s">
        <v>893</v>
      </c>
    </row>
    <row r="222" spans="1:8" ht="180">
      <c r="A222" s="141" t="s">
        <v>552</v>
      </c>
      <c r="B222" s="141" t="s">
        <v>730</v>
      </c>
      <c r="C222" s="141" t="s">
        <v>731</v>
      </c>
      <c r="D222" s="141" t="s">
        <v>942</v>
      </c>
      <c r="E222" s="98" t="s">
        <v>1221</v>
      </c>
      <c r="G222" s="99" t="s">
        <v>944</v>
      </c>
      <c r="H222" s="99" t="s">
        <v>934</v>
      </c>
    </row>
    <row r="223" spans="1:8" ht="195">
      <c r="A223" s="141"/>
      <c r="B223" s="141"/>
      <c r="C223" s="141" t="s">
        <v>732</v>
      </c>
      <c r="D223" s="141" t="s">
        <v>942</v>
      </c>
      <c r="E223" s="98" t="s">
        <v>1220</v>
      </c>
      <c r="G223" s="99" t="s">
        <v>950</v>
      </c>
      <c r="H223" s="99" t="s">
        <v>934</v>
      </c>
    </row>
    <row r="224" spans="1:8" ht="240">
      <c r="A224" s="141" t="s">
        <v>552</v>
      </c>
      <c r="B224" s="141" t="s">
        <v>1072</v>
      </c>
      <c r="C224" s="141" t="s">
        <v>733</v>
      </c>
      <c r="D224" s="141" t="s">
        <v>942</v>
      </c>
      <c r="E224" s="98" t="s">
        <v>1219</v>
      </c>
      <c r="G224" s="99" t="s">
        <v>950</v>
      </c>
    </row>
    <row r="225" spans="1:8" ht="165">
      <c r="A225" s="141"/>
      <c r="B225" s="141"/>
      <c r="C225" s="141" t="s">
        <v>734</v>
      </c>
      <c r="D225" s="141" t="s">
        <v>942</v>
      </c>
      <c r="E225" s="98" t="s">
        <v>1218</v>
      </c>
      <c r="G225" s="99" t="s">
        <v>543</v>
      </c>
    </row>
    <row r="226" spans="1:8" ht="286">
      <c r="A226" s="141" t="s">
        <v>552</v>
      </c>
      <c r="B226" s="141" t="s">
        <v>892</v>
      </c>
      <c r="C226" s="141" t="s">
        <v>891</v>
      </c>
      <c r="D226" s="141" t="s">
        <v>942</v>
      </c>
      <c r="E226" s="98" t="s">
        <v>1217</v>
      </c>
      <c r="G226" s="99" t="s">
        <v>543</v>
      </c>
      <c r="H226" s="99" t="s">
        <v>934</v>
      </c>
    </row>
    <row r="227" spans="1:8" ht="237">
      <c r="A227" s="141"/>
      <c r="B227" s="141"/>
      <c r="C227" s="141"/>
      <c r="D227" s="141"/>
      <c r="E227" s="98" t="s">
        <v>969</v>
      </c>
      <c r="G227" s="99" t="s">
        <v>543</v>
      </c>
    </row>
    <row r="228" spans="1:8" ht="180">
      <c r="A228" s="141" t="s">
        <v>336</v>
      </c>
      <c r="B228" s="141" t="s">
        <v>735</v>
      </c>
      <c r="C228" s="141" t="s">
        <v>736</v>
      </c>
      <c r="D228" s="141" t="s">
        <v>942</v>
      </c>
      <c r="E228" s="98" t="s">
        <v>1005</v>
      </c>
      <c r="G228" s="99" t="s">
        <v>944</v>
      </c>
      <c r="H228" s="99" t="s">
        <v>551</v>
      </c>
    </row>
    <row r="229" spans="1:8" ht="300">
      <c r="A229" s="141"/>
      <c r="B229" s="141"/>
      <c r="C229" s="141" t="s">
        <v>737</v>
      </c>
      <c r="D229" s="141" t="s">
        <v>942</v>
      </c>
      <c r="E229" s="98" t="s">
        <v>1216</v>
      </c>
      <c r="G229" s="99" t="s">
        <v>944</v>
      </c>
      <c r="H229" s="99" t="s">
        <v>562</v>
      </c>
    </row>
    <row r="230" spans="1:8" ht="269">
      <c r="A230" s="141"/>
      <c r="B230" s="141"/>
      <c r="C230" s="141" t="s">
        <v>738</v>
      </c>
      <c r="D230" s="141" t="s">
        <v>942</v>
      </c>
      <c r="E230" s="98" t="s">
        <v>1215</v>
      </c>
      <c r="G230" s="99" t="s">
        <v>944</v>
      </c>
      <c r="H230" s="99" t="s">
        <v>551</v>
      </c>
    </row>
    <row r="231" spans="1:8" ht="135">
      <c r="A231" s="141"/>
      <c r="B231" s="141"/>
      <c r="C231" s="141"/>
      <c r="D231" s="141"/>
      <c r="E231" s="98" t="s">
        <v>968</v>
      </c>
      <c r="G231" s="99" t="s">
        <v>538</v>
      </c>
    </row>
    <row r="232" spans="1:8" ht="409.6">
      <c r="A232" s="141" t="s">
        <v>336</v>
      </c>
      <c r="B232" s="141" t="s">
        <v>739</v>
      </c>
      <c r="C232" s="141" t="s">
        <v>740</v>
      </c>
      <c r="D232" s="141" t="s">
        <v>942</v>
      </c>
      <c r="E232" s="98" t="s">
        <v>1214</v>
      </c>
      <c r="G232" s="99" t="s">
        <v>944</v>
      </c>
    </row>
    <row r="233" spans="1:8" ht="82">
      <c r="A233" s="141"/>
      <c r="B233" s="141"/>
      <c r="C233" s="141"/>
      <c r="D233" s="141"/>
      <c r="E233" s="98" t="s">
        <v>1213</v>
      </c>
      <c r="G233" s="99" t="s">
        <v>537</v>
      </c>
    </row>
    <row r="234" spans="1:8" ht="118">
      <c r="A234" s="141"/>
      <c r="B234" s="141"/>
      <c r="C234" s="141"/>
      <c r="D234" s="141"/>
      <c r="E234" s="98" t="s">
        <v>1004</v>
      </c>
      <c r="G234" s="99" t="s">
        <v>564</v>
      </c>
    </row>
    <row r="235" spans="1:8" ht="401">
      <c r="A235" s="141"/>
      <c r="B235" s="141"/>
      <c r="C235" s="141" t="s">
        <v>741</v>
      </c>
      <c r="D235" s="141" t="s">
        <v>942</v>
      </c>
      <c r="E235" s="98" t="s">
        <v>1212</v>
      </c>
      <c r="G235" s="99" t="s">
        <v>944</v>
      </c>
    </row>
    <row r="236" spans="1:8" ht="82">
      <c r="A236" s="141"/>
      <c r="B236" s="141"/>
      <c r="C236" s="141"/>
      <c r="D236" s="141"/>
      <c r="E236" s="98" t="s">
        <v>1003</v>
      </c>
      <c r="G236" s="99" t="s">
        <v>537</v>
      </c>
    </row>
    <row r="237" spans="1:8" ht="118">
      <c r="A237" s="141"/>
      <c r="B237" s="141"/>
      <c r="C237" s="141"/>
      <c r="D237" s="141"/>
      <c r="E237" s="98" t="s">
        <v>1002</v>
      </c>
      <c r="G237" s="99" t="s">
        <v>564</v>
      </c>
    </row>
    <row r="238" spans="1:8" ht="320">
      <c r="A238" s="141"/>
      <c r="B238" s="141"/>
      <c r="C238" s="141" t="s">
        <v>742</v>
      </c>
      <c r="D238" s="141" t="s">
        <v>942</v>
      </c>
      <c r="E238" s="98" t="s">
        <v>1211</v>
      </c>
      <c r="G238" s="99" t="s">
        <v>944</v>
      </c>
    </row>
    <row r="239" spans="1:8" ht="135">
      <c r="A239" s="141"/>
      <c r="B239" s="141"/>
      <c r="C239" s="141"/>
      <c r="D239" s="141"/>
      <c r="E239" s="98" t="s">
        <v>1210</v>
      </c>
      <c r="G239" s="99" t="s">
        <v>537</v>
      </c>
    </row>
    <row r="240" spans="1:8" ht="235">
      <c r="A240" s="141" t="s">
        <v>336</v>
      </c>
      <c r="B240" s="141" t="s">
        <v>743</v>
      </c>
      <c r="C240" s="141" t="s">
        <v>744</v>
      </c>
      <c r="D240" s="141" t="s">
        <v>942</v>
      </c>
      <c r="E240" s="98" t="s">
        <v>1209</v>
      </c>
      <c r="G240" s="99" t="s">
        <v>564</v>
      </c>
    </row>
    <row r="241" spans="1:8" ht="135">
      <c r="A241" s="141"/>
      <c r="B241" s="141"/>
      <c r="C241" s="141"/>
      <c r="D241" s="141"/>
      <c r="E241" s="98" t="s">
        <v>967</v>
      </c>
      <c r="G241" s="99" t="s">
        <v>537</v>
      </c>
    </row>
    <row r="242" spans="1:8" ht="409.6">
      <c r="A242" s="141"/>
      <c r="B242" s="141"/>
      <c r="C242" s="141" t="s">
        <v>745</v>
      </c>
      <c r="D242" s="141" t="s">
        <v>942</v>
      </c>
      <c r="E242" s="98" t="s">
        <v>1208</v>
      </c>
      <c r="G242" s="99" t="s">
        <v>564</v>
      </c>
    </row>
    <row r="243" spans="1:8" ht="152">
      <c r="A243" s="141"/>
      <c r="B243" s="141"/>
      <c r="C243" s="141"/>
      <c r="D243" s="141"/>
      <c r="E243" s="98" t="s">
        <v>1001</v>
      </c>
      <c r="G243" s="99" t="s">
        <v>537</v>
      </c>
    </row>
    <row r="244" spans="1:8" ht="270">
      <c r="A244" s="141" t="s">
        <v>552</v>
      </c>
      <c r="B244" s="141" t="s">
        <v>746</v>
      </c>
      <c r="C244" s="141" t="s">
        <v>747</v>
      </c>
      <c r="D244" s="141" t="s">
        <v>942</v>
      </c>
      <c r="E244" s="98" t="s">
        <v>1207</v>
      </c>
      <c r="G244" s="99" t="s">
        <v>944</v>
      </c>
    </row>
    <row r="245" spans="1:8" ht="252">
      <c r="A245" s="141" t="s">
        <v>552</v>
      </c>
      <c r="B245" s="141" t="s">
        <v>748</v>
      </c>
      <c r="C245" s="141" t="s">
        <v>749</v>
      </c>
      <c r="D245" s="141" t="s">
        <v>942</v>
      </c>
      <c r="E245" s="98" t="s">
        <v>1206</v>
      </c>
      <c r="G245" s="99" t="s">
        <v>944</v>
      </c>
      <c r="H245" s="99" t="s">
        <v>562</v>
      </c>
    </row>
    <row r="246" spans="1:8" ht="67">
      <c r="A246" s="141"/>
      <c r="B246" s="141"/>
      <c r="C246" s="141"/>
      <c r="D246" s="141"/>
      <c r="E246" s="98" t="s">
        <v>966</v>
      </c>
      <c r="G246" s="99" t="s">
        <v>944</v>
      </c>
      <c r="H246" s="99" t="s">
        <v>551</v>
      </c>
    </row>
    <row r="247" spans="1:8" ht="210">
      <c r="A247" s="141"/>
      <c r="B247" s="141"/>
      <c r="C247" s="141" t="s">
        <v>750</v>
      </c>
      <c r="D247" s="141" t="s">
        <v>942</v>
      </c>
      <c r="E247" s="98" t="s">
        <v>1205</v>
      </c>
      <c r="G247" s="99" t="s">
        <v>944</v>
      </c>
      <c r="H247" s="99" t="s">
        <v>551</v>
      </c>
    </row>
    <row r="248" spans="1:8" ht="285">
      <c r="A248" s="141" t="s">
        <v>552</v>
      </c>
      <c r="B248" s="141" t="s">
        <v>1204</v>
      </c>
      <c r="C248" s="141" t="s">
        <v>751</v>
      </c>
      <c r="D248" s="141" t="s">
        <v>942</v>
      </c>
      <c r="E248" s="98" t="s">
        <v>1203</v>
      </c>
      <c r="G248" s="99" t="s">
        <v>551</v>
      </c>
    </row>
    <row r="249" spans="1:8" ht="409.6">
      <c r="A249" s="141"/>
      <c r="B249" s="141"/>
      <c r="C249" s="141" t="s">
        <v>752</v>
      </c>
      <c r="D249" s="141" t="s">
        <v>942</v>
      </c>
      <c r="E249" s="98" t="s">
        <v>1202</v>
      </c>
      <c r="G249" s="99" t="s">
        <v>551</v>
      </c>
    </row>
    <row r="250" spans="1:8" ht="270">
      <c r="A250" s="141" t="s">
        <v>552</v>
      </c>
      <c r="B250" s="141" t="s">
        <v>753</v>
      </c>
      <c r="C250" s="141" t="s">
        <v>754</v>
      </c>
      <c r="D250" s="141" t="s">
        <v>942</v>
      </c>
      <c r="E250" s="98" t="s">
        <v>1432</v>
      </c>
      <c r="G250" s="99" t="s">
        <v>944</v>
      </c>
      <c r="H250" s="99" t="s">
        <v>551</v>
      </c>
    </row>
    <row r="251" spans="1:8" ht="195">
      <c r="A251" s="141"/>
      <c r="B251" s="141"/>
      <c r="C251" s="141" t="s">
        <v>755</v>
      </c>
      <c r="D251" s="141" t="s">
        <v>942</v>
      </c>
      <c r="E251" s="98" t="s">
        <v>1201</v>
      </c>
      <c r="G251" s="99" t="s">
        <v>944</v>
      </c>
      <c r="H251" s="99" t="s">
        <v>551</v>
      </c>
    </row>
    <row r="252" spans="1:8" ht="225">
      <c r="A252" s="141"/>
      <c r="B252" s="141"/>
      <c r="C252" s="141" t="s">
        <v>756</v>
      </c>
      <c r="D252" s="141" t="s">
        <v>942</v>
      </c>
      <c r="E252" s="98" t="s">
        <v>1431</v>
      </c>
      <c r="G252" s="99" t="s">
        <v>944</v>
      </c>
      <c r="H252" s="99" t="s">
        <v>551</v>
      </c>
    </row>
    <row r="253" spans="1:8" ht="218">
      <c r="A253" s="141" t="s">
        <v>552</v>
      </c>
      <c r="B253" s="141" t="s">
        <v>757</v>
      </c>
      <c r="C253" s="141" t="s">
        <v>758</v>
      </c>
      <c r="D253" s="141" t="s">
        <v>942</v>
      </c>
      <c r="E253" s="98" t="s">
        <v>1200</v>
      </c>
      <c r="G253" s="99" t="s">
        <v>944</v>
      </c>
    </row>
    <row r="254" spans="1:8" ht="118">
      <c r="A254" s="141"/>
      <c r="B254" s="141"/>
      <c r="C254" s="141"/>
      <c r="D254" s="141"/>
      <c r="E254" s="98" t="s">
        <v>1199</v>
      </c>
      <c r="F254" s="98" t="s">
        <v>759</v>
      </c>
      <c r="G254" s="99" t="s">
        <v>543</v>
      </c>
      <c r="H254" s="99" t="s">
        <v>539</v>
      </c>
    </row>
    <row r="255" spans="1:8" ht="135">
      <c r="A255" s="141"/>
      <c r="B255" s="141"/>
      <c r="C255" s="141" t="s">
        <v>760</v>
      </c>
      <c r="D255" s="141" t="s">
        <v>942</v>
      </c>
      <c r="E255" s="98" t="s">
        <v>1198</v>
      </c>
      <c r="G255" s="99" t="s">
        <v>944</v>
      </c>
    </row>
    <row r="256" spans="1:8" ht="180">
      <c r="A256" s="141" t="s">
        <v>552</v>
      </c>
      <c r="B256" s="141" t="s">
        <v>761</v>
      </c>
      <c r="C256" s="141" t="s">
        <v>762</v>
      </c>
      <c r="D256" s="141" t="s">
        <v>942</v>
      </c>
      <c r="E256" s="98" t="s">
        <v>763</v>
      </c>
      <c r="G256" s="99" t="s">
        <v>543</v>
      </c>
    </row>
    <row r="257" spans="1:8" ht="409.6">
      <c r="A257" s="141" t="s">
        <v>552</v>
      </c>
      <c r="B257" s="141" t="s">
        <v>764</v>
      </c>
      <c r="C257" s="141" t="s">
        <v>765</v>
      </c>
      <c r="D257" s="141" t="s">
        <v>942</v>
      </c>
      <c r="E257" s="98" t="s">
        <v>1197</v>
      </c>
      <c r="G257" s="99" t="s">
        <v>543</v>
      </c>
    </row>
    <row r="258" spans="1:8" ht="135">
      <c r="A258" s="141"/>
      <c r="B258" s="141"/>
      <c r="C258" s="141"/>
      <c r="D258" s="141"/>
      <c r="E258" s="98" t="s">
        <v>1430</v>
      </c>
      <c r="G258" s="99" t="s">
        <v>543</v>
      </c>
    </row>
    <row r="259" spans="1:8" ht="409.6">
      <c r="A259" s="141" t="s">
        <v>552</v>
      </c>
      <c r="B259" s="141" t="s">
        <v>766</v>
      </c>
      <c r="C259" s="141" t="s">
        <v>767</v>
      </c>
      <c r="D259" s="141" t="s">
        <v>945</v>
      </c>
      <c r="E259" s="98" t="s">
        <v>1196</v>
      </c>
      <c r="G259" s="99" t="s">
        <v>543</v>
      </c>
    </row>
    <row r="260" spans="1:8" ht="118">
      <c r="A260" s="141"/>
      <c r="B260" s="141"/>
      <c r="C260" s="141"/>
      <c r="D260" s="141"/>
      <c r="E260" s="98" t="s">
        <v>1429</v>
      </c>
      <c r="G260" s="99" t="s">
        <v>543</v>
      </c>
    </row>
    <row r="261" spans="1:8" ht="240">
      <c r="A261" s="141"/>
      <c r="B261" s="141"/>
      <c r="C261" s="141" t="s">
        <v>768</v>
      </c>
      <c r="D261" s="141" t="s">
        <v>945</v>
      </c>
      <c r="E261" s="98" t="s">
        <v>1195</v>
      </c>
      <c r="G261" s="99" t="s">
        <v>543</v>
      </c>
    </row>
    <row r="262" spans="1:8" ht="252">
      <c r="A262" s="141" t="s">
        <v>552</v>
      </c>
      <c r="B262" s="141" t="s">
        <v>1073</v>
      </c>
      <c r="C262" s="141" t="s">
        <v>1074</v>
      </c>
      <c r="D262" s="141" t="s">
        <v>945</v>
      </c>
      <c r="E262" s="98" t="s">
        <v>1194</v>
      </c>
      <c r="G262" s="99" t="s">
        <v>545</v>
      </c>
    </row>
    <row r="263" spans="1:8" ht="186">
      <c r="A263" s="141"/>
      <c r="B263" s="141"/>
      <c r="C263" s="141"/>
      <c r="D263" s="141"/>
      <c r="E263" s="98" t="s">
        <v>1000</v>
      </c>
      <c r="G263" s="99" t="s">
        <v>543</v>
      </c>
    </row>
    <row r="264" spans="1:8" ht="271">
      <c r="A264" s="141"/>
      <c r="B264" s="141"/>
      <c r="C264" s="141" t="s">
        <v>769</v>
      </c>
      <c r="D264" s="141" t="s">
        <v>1058</v>
      </c>
      <c r="E264" s="98" t="s">
        <v>1193</v>
      </c>
      <c r="G264" s="99" t="s">
        <v>564</v>
      </c>
    </row>
    <row r="265" spans="1:8" ht="180">
      <c r="A265" s="141" t="s">
        <v>552</v>
      </c>
      <c r="B265" s="141" t="s">
        <v>1192</v>
      </c>
      <c r="C265" s="141" t="s">
        <v>1191</v>
      </c>
      <c r="D265" s="141" t="s">
        <v>942</v>
      </c>
      <c r="E265" s="98" t="s">
        <v>1190</v>
      </c>
      <c r="G265" s="99" t="s">
        <v>944</v>
      </c>
      <c r="H265" s="99" t="s">
        <v>934</v>
      </c>
    </row>
    <row r="266" spans="1:8" ht="180">
      <c r="A266" s="141"/>
      <c r="B266" s="141"/>
      <c r="C266" s="141" t="s">
        <v>1189</v>
      </c>
      <c r="D266" s="141" t="s">
        <v>942</v>
      </c>
      <c r="E266" s="98" t="s">
        <v>1188</v>
      </c>
      <c r="G266" s="99" t="s">
        <v>944</v>
      </c>
      <c r="H266" s="99" t="s">
        <v>934</v>
      </c>
    </row>
    <row r="267" spans="1:8" ht="240">
      <c r="A267" s="141"/>
      <c r="B267" s="141"/>
      <c r="C267" s="141" t="s">
        <v>1187</v>
      </c>
      <c r="D267" s="141" t="s">
        <v>942</v>
      </c>
      <c r="E267" s="98" t="s">
        <v>1186</v>
      </c>
      <c r="G267" s="99" t="s">
        <v>944</v>
      </c>
      <c r="H267" s="99" t="s">
        <v>934</v>
      </c>
    </row>
    <row r="268" spans="1:8" ht="240">
      <c r="A268" s="141" t="s">
        <v>336</v>
      </c>
      <c r="B268" s="141" t="s">
        <v>770</v>
      </c>
      <c r="C268" s="141" t="s">
        <v>771</v>
      </c>
      <c r="D268" s="141" t="s">
        <v>942</v>
      </c>
      <c r="E268" s="98" t="s">
        <v>1044</v>
      </c>
      <c r="F268" s="98" t="s">
        <v>772</v>
      </c>
      <c r="G268" s="99" t="s">
        <v>543</v>
      </c>
    </row>
    <row r="269" spans="1:8" ht="120">
      <c r="A269" s="141" t="s">
        <v>336</v>
      </c>
      <c r="B269" s="141" t="s">
        <v>773</v>
      </c>
      <c r="C269" s="141" t="s">
        <v>774</v>
      </c>
      <c r="D269" s="141" t="s">
        <v>945</v>
      </c>
      <c r="E269" s="98" t="s">
        <v>1185</v>
      </c>
      <c r="G269" s="99" t="s">
        <v>564</v>
      </c>
    </row>
    <row r="270" spans="1:8" ht="90">
      <c r="A270" s="141"/>
      <c r="B270" s="141"/>
      <c r="C270" s="141" t="s">
        <v>775</v>
      </c>
      <c r="D270" s="141" t="s">
        <v>945</v>
      </c>
      <c r="E270" s="98" t="s">
        <v>776</v>
      </c>
      <c r="G270" s="99" t="s">
        <v>564</v>
      </c>
    </row>
    <row r="271" spans="1:8" ht="135">
      <c r="A271" s="141" t="s">
        <v>552</v>
      </c>
      <c r="B271" s="141" t="s">
        <v>777</v>
      </c>
      <c r="C271" s="141" t="s">
        <v>778</v>
      </c>
      <c r="D271" s="141" t="s">
        <v>942</v>
      </c>
      <c r="E271" s="98" t="s">
        <v>1184</v>
      </c>
      <c r="G271" s="99" t="s">
        <v>543</v>
      </c>
    </row>
    <row r="272" spans="1:8" ht="195">
      <c r="A272" s="141"/>
      <c r="B272" s="141"/>
      <c r="C272" s="141" t="s">
        <v>779</v>
      </c>
      <c r="D272" s="141" t="s">
        <v>942</v>
      </c>
      <c r="E272" s="98" t="s">
        <v>1183</v>
      </c>
      <c r="G272" s="99" t="s">
        <v>543</v>
      </c>
    </row>
    <row r="273" spans="1:8" ht="180">
      <c r="A273" s="141"/>
      <c r="B273" s="141"/>
      <c r="C273" s="141" t="s">
        <v>999</v>
      </c>
      <c r="D273" s="141" t="s">
        <v>942</v>
      </c>
      <c r="E273" s="98" t="s">
        <v>998</v>
      </c>
      <c r="G273" s="99" t="s">
        <v>543</v>
      </c>
    </row>
    <row r="274" spans="1:8" ht="135">
      <c r="A274" s="141"/>
      <c r="B274" s="141"/>
      <c r="C274" s="141" t="s">
        <v>780</v>
      </c>
      <c r="D274" s="141" t="s">
        <v>942</v>
      </c>
      <c r="E274" s="98" t="s">
        <v>1043</v>
      </c>
      <c r="F274" s="98" t="s">
        <v>885</v>
      </c>
      <c r="G274" s="99" t="s">
        <v>543</v>
      </c>
      <c r="H274" s="99" t="s">
        <v>934</v>
      </c>
    </row>
    <row r="275" spans="1:8" ht="180">
      <c r="A275" s="141" t="s">
        <v>552</v>
      </c>
      <c r="B275" s="141" t="s">
        <v>781</v>
      </c>
      <c r="C275" s="141" t="s">
        <v>782</v>
      </c>
      <c r="D275" s="141" t="s">
        <v>942</v>
      </c>
      <c r="E275" s="98" t="s">
        <v>1182</v>
      </c>
      <c r="G275" s="99" t="s">
        <v>543</v>
      </c>
    </row>
    <row r="276" spans="1:8" ht="210">
      <c r="A276" s="141"/>
      <c r="B276" s="141"/>
      <c r="C276" s="141" t="s">
        <v>783</v>
      </c>
      <c r="D276" s="141" t="s">
        <v>942</v>
      </c>
      <c r="E276" s="98" t="s">
        <v>890</v>
      </c>
      <c r="G276" s="99" t="s">
        <v>543</v>
      </c>
    </row>
    <row r="277" spans="1:8" ht="300">
      <c r="A277" s="141" t="s">
        <v>552</v>
      </c>
      <c r="B277" s="141" t="s">
        <v>784</v>
      </c>
      <c r="C277" s="141" t="s">
        <v>785</v>
      </c>
      <c r="D277" s="141" t="s">
        <v>942</v>
      </c>
      <c r="E277" s="98" t="s">
        <v>1181</v>
      </c>
      <c r="G277" s="99" t="s">
        <v>564</v>
      </c>
    </row>
    <row r="278" spans="1:8" ht="180">
      <c r="A278" s="141" t="s">
        <v>552</v>
      </c>
      <c r="B278" s="141" t="s">
        <v>786</v>
      </c>
      <c r="C278" s="141" t="s">
        <v>787</v>
      </c>
      <c r="D278" s="141" t="s">
        <v>942</v>
      </c>
      <c r="E278" s="98" t="s">
        <v>1042</v>
      </c>
      <c r="G278" s="99" t="s">
        <v>543</v>
      </c>
    </row>
    <row r="279" spans="1:8" ht="99">
      <c r="A279" s="141"/>
      <c r="B279" s="141"/>
      <c r="C279" s="141" t="s">
        <v>788</v>
      </c>
      <c r="D279" s="141" t="s">
        <v>942</v>
      </c>
      <c r="E279" s="98" t="s">
        <v>965</v>
      </c>
      <c r="G279" s="99" t="s">
        <v>543</v>
      </c>
    </row>
    <row r="280" spans="1:8" ht="101">
      <c r="A280" s="141"/>
      <c r="B280" s="141"/>
      <c r="C280" s="141"/>
      <c r="D280" s="141"/>
      <c r="E280" s="98" t="s">
        <v>1180</v>
      </c>
      <c r="G280" s="99" t="s">
        <v>944</v>
      </c>
    </row>
    <row r="281" spans="1:8" ht="303">
      <c r="A281" s="141" t="s">
        <v>552</v>
      </c>
      <c r="B281" s="141" t="s">
        <v>789</v>
      </c>
      <c r="C281" s="141" t="s">
        <v>790</v>
      </c>
      <c r="D281" s="141" t="s">
        <v>942</v>
      </c>
      <c r="E281" s="98" t="s">
        <v>1179</v>
      </c>
      <c r="F281" s="98" t="s">
        <v>791</v>
      </c>
      <c r="G281" s="99" t="s">
        <v>944</v>
      </c>
    </row>
    <row r="282" spans="1:8" ht="67">
      <c r="A282" s="141"/>
      <c r="B282" s="141"/>
      <c r="C282" s="141"/>
      <c r="D282" s="141"/>
      <c r="E282" s="98" t="s">
        <v>997</v>
      </c>
      <c r="G282" s="99" t="s">
        <v>543</v>
      </c>
    </row>
    <row r="283" spans="1:8" ht="180">
      <c r="A283" s="141" t="s">
        <v>552</v>
      </c>
      <c r="B283" s="141" t="s">
        <v>792</v>
      </c>
      <c r="C283" s="141" t="s">
        <v>793</v>
      </c>
      <c r="D283" s="141" t="s">
        <v>942</v>
      </c>
      <c r="E283" s="98" t="s">
        <v>1178</v>
      </c>
      <c r="F283" s="98" t="s">
        <v>794</v>
      </c>
      <c r="G283" s="99" t="s">
        <v>543</v>
      </c>
    </row>
    <row r="284" spans="1:8" ht="75">
      <c r="A284" s="141" t="s">
        <v>552</v>
      </c>
      <c r="B284" s="141" t="s">
        <v>795</v>
      </c>
      <c r="C284" s="141" t="s">
        <v>796</v>
      </c>
      <c r="D284" s="141" t="s">
        <v>942</v>
      </c>
      <c r="E284" s="98" t="s">
        <v>1177</v>
      </c>
      <c r="G284" s="99" t="s">
        <v>944</v>
      </c>
    </row>
    <row r="285" spans="1:8" ht="218">
      <c r="A285" s="141"/>
      <c r="B285" s="141"/>
      <c r="C285" s="141" t="s">
        <v>797</v>
      </c>
      <c r="D285" s="141" t="s">
        <v>942</v>
      </c>
      <c r="E285" s="98" t="s">
        <v>1176</v>
      </c>
      <c r="G285" s="99" t="s">
        <v>944</v>
      </c>
    </row>
    <row r="286" spans="1:8" ht="84">
      <c r="A286" s="141"/>
      <c r="B286" s="141"/>
      <c r="C286" s="141"/>
      <c r="D286" s="141"/>
      <c r="E286" s="98" t="s">
        <v>964</v>
      </c>
      <c r="G286" s="99" t="s">
        <v>564</v>
      </c>
    </row>
    <row r="287" spans="1:8" ht="288">
      <c r="A287" s="141" t="s">
        <v>552</v>
      </c>
      <c r="B287" s="141" t="s">
        <v>798</v>
      </c>
      <c r="C287" s="141" t="s">
        <v>799</v>
      </c>
      <c r="D287" s="141" t="s">
        <v>942</v>
      </c>
      <c r="E287" s="98" t="s">
        <v>1175</v>
      </c>
      <c r="G287" s="99" t="s">
        <v>543</v>
      </c>
    </row>
    <row r="288" spans="1:8" ht="60">
      <c r="A288" s="141"/>
      <c r="B288" s="141"/>
      <c r="C288" s="141" t="s">
        <v>1174</v>
      </c>
      <c r="D288" s="141" t="s">
        <v>1173</v>
      </c>
      <c r="E288" s="98" t="s">
        <v>1172</v>
      </c>
      <c r="G288" s="99" t="s">
        <v>537</v>
      </c>
    </row>
    <row r="289" spans="1:7" ht="305">
      <c r="A289" s="141" t="s">
        <v>552</v>
      </c>
      <c r="B289" s="141" t="s">
        <v>800</v>
      </c>
      <c r="C289" s="141" t="s">
        <v>801</v>
      </c>
      <c r="D289" s="141" t="s">
        <v>942</v>
      </c>
      <c r="E289" s="98" t="s">
        <v>1171</v>
      </c>
      <c r="G289" s="99" t="s">
        <v>543</v>
      </c>
    </row>
    <row r="290" spans="1:7" ht="210">
      <c r="A290" s="141"/>
      <c r="B290" s="141"/>
      <c r="C290" s="141" t="s">
        <v>802</v>
      </c>
      <c r="D290" s="141" t="s">
        <v>942</v>
      </c>
      <c r="E290" s="98" t="s">
        <v>1170</v>
      </c>
      <c r="G290" s="99" t="s">
        <v>543</v>
      </c>
    </row>
    <row r="291" spans="1:7" ht="116">
      <c r="A291" s="141" t="s">
        <v>336</v>
      </c>
      <c r="B291" s="141" t="s">
        <v>869</v>
      </c>
      <c r="C291" s="141" t="s">
        <v>803</v>
      </c>
      <c r="D291" s="141" t="s">
        <v>942</v>
      </c>
      <c r="E291" s="98" t="s">
        <v>1169</v>
      </c>
      <c r="G291" s="99" t="s">
        <v>543</v>
      </c>
    </row>
    <row r="292" spans="1:7" ht="101">
      <c r="A292" s="141"/>
      <c r="B292" s="141"/>
      <c r="C292" s="141"/>
      <c r="D292" s="141"/>
      <c r="E292" s="98" t="s">
        <v>1168</v>
      </c>
      <c r="G292" s="99" t="s">
        <v>543</v>
      </c>
    </row>
    <row r="293" spans="1:7" ht="235">
      <c r="A293" s="141" t="s">
        <v>336</v>
      </c>
      <c r="B293" s="141" t="s">
        <v>804</v>
      </c>
      <c r="C293" s="141" t="s">
        <v>805</v>
      </c>
      <c r="D293" s="141" t="s">
        <v>942</v>
      </c>
      <c r="E293" s="98" t="s">
        <v>1428</v>
      </c>
      <c r="G293" s="99" t="s">
        <v>564</v>
      </c>
    </row>
    <row r="294" spans="1:7" ht="135">
      <c r="A294" s="141"/>
      <c r="B294" s="141"/>
      <c r="C294" s="141"/>
      <c r="D294" s="141"/>
      <c r="E294" s="98" t="s">
        <v>1167</v>
      </c>
      <c r="G294" s="99" t="s">
        <v>564</v>
      </c>
    </row>
    <row r="295" spans="1:7" ht="90">
      <c r="A295" s="141"/>
      <c r="B295" s="141"/>
      <c r="C295" s="141" t="s">
        <v>806</v>
      </c>
      <c r="D295" s="141" t="s">
        <v>942</v>
      </c>
      <c r="E295" s="98" t="s">
        <v>1166</v>
      </c>
      <c r="G295" s="99" t="s">
        <v>543</v>
      </c>
    </row>
    <row r="296" spans="1:7" ht="409.6">
      <c r="A296" s="141" t="s">
        <v>336</v>
      </c>
      <c r="B296" s="141" t="s">
        <v>807</v>
      </c>
      <c r="C296" s="141" t="s">
        <v>808</v>
      </c>
      <c r="D296" s="141" t="s">
        <v>942</v>
      </c>
      <c r="E296" s="98" t="s">
        <v>1165</v>
      </c>
      <c r="G296" s="99" t="s">
        <v>543</v>
      </c>
    </row>
    <row r="297" spans="1:7" ht="82">
      <c r="A297" s="141" t="s">
        <v>336</v>
      </c>
      <c r="B297" s="141" t="s">
        <v>809</v>
      </c>
      <c r="C297" s="141" t="s">
        <v>810</v>
      </c>
      <c r="D297" s="141" t="s">
        <v>942</v>
      </c>
      <c r="E297" s="98" t="s">
        <v>1164</v>
      </c>
      <c r="G297" s="99" t="s">
        <v>543</v>
      </c>
    </row>
    <row r="298" spans="1:7" ht="82">
      <c r="A298" s="141"/>
      <c r="B298" s="141"/>
      <c r="C298" s="141"/>
      <c r="D298" s="141"/>
      <c r="E298" s="98" t="s">
        <v>963</v>
      </c>
      <c r="G298" s="99" t="s">
        <v>941</v>
      </c>
    </row>
    <row r="299" spans="1:7" ht="67">
      <c r="A299" s="141"/>
      <c r="B299" s="141"/>
      <c r="C299" s="141"/>
      <c r="D299" s="141"/>
      <c r="E299" s="98" t="s">
        <v>962</v>
      </c>
      <c r="G299" s="99" t="s">
        <v>537</v>
      </c>
    </row>
    <row r="300" spans="1:7" ht="167">
      <c r="A300" s="141"/>
      <c r="B300" s="141"/>
      <c r="C300" s="141" t="s">
        <v>996</v>
      </c>
      <c r="D300" s="141" t="s">
        <v>942</v>
      </c>
      <c r="E300" s="98" t="s">
        <v>1163</v>
      </c>
      <c r="G300" s="99" t="s">
        <v>941</v>
      </c>
    </row>
    <row r="301" spans="1:7" ht="186">
      <c r="A301" s="141"/>
      <c r="B301" s="141"/>
      <c r="C301" s="141"/>
      <c r="D301" s="141"/>
      <c r="E301" s="98" t="s">
        <v>1162</v>
      </c>
      <c r="G301" s="99" t="s">
        <v>539</v>
      </c>
    </row>
    <row r="302" spans="1:7" ht="116">
      <c r="A302" s="141" t="s">
        <v>552</v>
      </c>
      <c r="B302" s="141" t="s">
        <v>811</v>
      </c>
      <c r="C302" s="141" t="s">
        <v>812</v>
      </c>
      <c r="D302" s="141" t="s">
        <v>942</v>
      </c>
      <c r="E302" s="98" t="s">
        <v>1161</v>
      </c>
      <c r="G302" s="99" t="s">
        <v>941</v>
      </c>
    </row>
    <row r="303" spans="1:7" ht="135">
      <c r="A303" s="141"/>
      <c r="B303" s="141"/>
      <c r="C303" s="141"/>
      <c r="D303" s="141"/>
      <c r="E303" s="98" t="s">
        <v>1160</v>
      </c>
      <c r="G303" s="99" t="s">
        <v>539</v>
      </c>
    </row>
    <row r="304" spans="1:7" ht="99">
      <c r="A304" s="141"/>
      <c r="B304" s="141"/>
      <c r="C304" s="141" t="s">
        <v>813</v>
      </c>
      <c r="D304" s="141" t="s">
        <v>942</v>
      </c>
      <c r="E304" s="98" t="s">
        <v>1159</v>
      </c>
      <c r="G304" s="99" t="s">
        <v>941</v>
      </c>
    </row>
    <row r="305" spans="1:8" ht="237">
      <c r="A305" s="141"/>
      <c r="B305" s="141"/>
      <c r="C305" s="141"/>
      <c r="D305" s="141"/>
      <c r="E305" s="98" t="s">
        <v>1158</v>
      </c>
      <c r="G305" s="99" t="s">
        <v>539</v>
      </c>
    </row>
    <row r="306" spans="1:8" ht="82">
      <c r="A306" s="141"/>
      <c r="B306" s="141"/>
      <c r="C306" s="141" t="s">
        <v>814</v>
      </c>
      <c r="D306" s="141" t="s">
        <v>942</v>
      </c>
      <c r="E306" s="98" t="s">
        <v>1057</v>
      </c>
      <c r="G306" s="99" t="s">
        <v>941</v>
      </c>
    </row>
    <row r="307" spans="1:8" ht="84">
      <c r="A307" s="141"/>
      <c r="B307" s="141"/>
      <c r="C307" s="141"/>
      <c r="D307" s="141"/>
      <c r="E307" s="98" t="s">
        <v>1056</v>
      </c>
      <c r="G307" s="99" t="s">
        <v>539</v>
      </c>
    </row>
    <row r="308" spans="1:8" ht="167">
      <c r="A308" s="141"/>
      <c r="B308" s="141"/>
      <c r="C308" s="141" t="s">
        <v>995</v>
      </c>
      <c r="D308" s="141" t="s">
        <v>942</v>
      </c>
      <c r="E308" s="98" t="s">
        <v>1157</v>
      </c>
      <c r="G308" s="99" t="s">
        <v>941</v>
      </c>
    </row>
    <row r="309" spans="1:8" ht="203">
      <c r="A309" s="141"/>
      <c r="B309" s="141"/>
      <c r="C309" s="141"/>
      <c r="D309" s="141"/>
      <c r="E309" s="98" t="s">
        <v>1156</v>
      </c>
      <c r="G309" s="99" t="s">
        <v>539</v>
      </c>
    </row>
    <row r="310" spans="1:8" ht="270">
      <c r="A310" s="141" t="s">
        <v>552</v>
      </c>
      <c r="B310" s="141" t="s">
        <v>815</v>
      </c>
      <c r="C310" s="141" t="s">
        <v>816</v>
      </c>
      <c r="D310" s="141" t="s">
        <v>942</v>
      </c>
      <c r="E310" s="98" t="s">
        <v>1155</v>
      </c>
      <c r="G310" s="99" t="s">
        <v>543</v>
      </c>
    </row>
    <row r="311" spans="1:8" ht="150">
      <c r="A311" s="141"/>
      <c r="B311" s="141"/>
      <c r="C311" s="141" t="s">
        <v>817</v>
      </c>
      <c r="D311" s="141" t="s">
        <v>942</v>
      </c>
      <c r="E311" s="98" t="s">
        <v>1154</v>
      </c>
      <c r="G311" s="99" t="s">
        <v>543</v>
      </c>
      <c r="H311" s="99" t="s">
        <v>944</v>
      </c>
    </row>
    <row r="312" spans="1:8" ht="255">
      <c r="A312" s="141"/>
      <c r="B312" s="141"/>
      <c r="C312" s="141" t="s">
        <v>818</v>
      </c>
      <c r="D312" s="141" t="s">
        <v>942</v>
      </c>
      <c r="E312" s="98" t="s">
        <v>1153</v>
      </c>
      <c r="G312" s="99" t="s">
        <v>543</v>
      </c>
    </row>
    <row r="313" spans="1:8" ht="195">
      <c r="A313" s="141"/>
      <c r="B313" s="141"/>
      <c r="C313" s="141" t="s">
        <v>889</v>
      </c>
      <c r="D313" s="141" t="s">
        <v>942</v>
      </c>
      <c r="E313" s="98" t="s">
        <v>1427</v>
      </c>
      <c r="G313" s="99" t="s">
        <v>543</v>
      </c>
    </row>
    <row r="314" spans="1:8" ht="210">
      <c r="A314" s="141"/>
      <c r="B314" s="141"/>
      <c r="C314" s="141" t="s">
        <v>994</v>
      </c>
      <c r="D314" s="141" t="s">
        <v>942</v>
      </c>
      <c r="E314" s="98" t="s">
        <v>1426</v>
      </c>
      <c r="G314" s="99" t="s">
        <v>543</v>
      </c>
      <c r="H314" s="99" t="s">
        <v>934</v>
      </c>
    </row>
    <row r="315" spans="1:8" ht="218">
      <c r="A315" s="141" t="s">
        <v>552</v>
      </c>
      <c r="B315" s="141" t="s">
        <v>872</v>
      </c>
      <c r="C315" s="141" t="s">
        <v>819</v>
      </c>
      <c r="D315" s="141" t="s">
        <v>942</v>
      </c>
      <c r="E315" s="98" t="s">
        <v>1152</v>
      </c>
      <c r="G315" s="99" t="s">
        <v>543</v>
      </c>
    </row>
    <row r="316" spans="1:8" ht="135">
      <c r="A316" s="141"/>
      <c r="B316" s="141"/>
      <c r="C316" s="141"/>
      <c r="D316" s="141"/>
      <c r="E316" s="98" t="s">
        <v>961</v>
      </c>
      <c r="G316" s="99" t="s">
        <v>543</v>
      </c>
    </row>
    <row r="317" spans="1:8" ht="180">
      <c r="A317" s="141"/>
      <c r="B317" s="141"/>
      <c r="C317" s="141" t="s">
        <v>820</v>
      </c>
      <c r="D317" s="141" t="s">
        <v>942</v>
      </c>
      <c r="E317" s="98" t="s">
        <v>821</v>
      </c>
      <c r="G317" s="99" t="s">
        <v>543</v>
      </c>
    </row>
    <row r="318" spans="1:8" ht="269">
      <c r="A318" s="141" t="s">
        <v>552</v>
      </c>
      <c r="B318" s="141" t="s">
        <v>822</v>
      </c>
      <c r="C318" s="141" t="s">
        <v>823</v>
      </c>
      <c r="D318" s="141" t="s">
        <v>942</v>
      </c>
      <c r="E318" s="98" t="s">
        <v>1151</v>
      </c>
      <c r="G318" s="99" t="s">
        <v>543</v>
      </c>
    </row>
    <row r="319" spans="1:8" ht="237">
      <c r="A319" s="141"/>
      <c r="B319" s="141"/>
      <c r="C319" s="141"/>
      <c r="D319" s="141"/>
      <c r="E319" s="98" t="s">
        <v>1150</v>
      </c>
      <c r="G319" s="99" t="s">
        <v>543</v>
      </c>
    </row>
    <row r="320" spans="1:8" ht="184">
      <c r="A320" s="141" t="s">
        <v>552</v>
      </c>
      <c r="B320" s="141" t="s">
        <v>824</v>
      </c>
      <c r="C320" s="141" t="s">
        <v>825</v>
      </c>
      <c r="D320" s="141" t="s">
        <v>942</v>
      </c>
      <c r="E320" s="98" t="s">
        <v>993</v>
      </c>
      <c r="G320" s="99" t="s">
        <v>543</v>
      </c>
    </row>
    <row r="321" spans="1:8" ht="135">
      <c r="A321" s="141"/>
      <c r="B321" s="141"/>
      <c r="C321" s="141"/>
      <c r="D321" s="141"/>
      <c r="E321" s="98" t="s">
        <v>992</v>
      </c>
      <c r="G321" s="99" t="s">
        <v>543</v>
      </c>
    </row>
    <row r="322" spans="1:8" ht="300">
      <c r="A322" s="141"/>
      <c r="B322" s="141"/>
      <c r="C322" s="141" t="s">
        <v>826</v>
      </c>
      <c r="D322" s="141" t="s">
        <v>942</v>
      </c>
      <c r="E322" s="98" t="s">
        <v>1149</v>
      </c>
      <c r="G322" s="99" t="s">
        <v>944</v>
      </c>
    </row>
    <row r="323" spans="1:8" ht="195">
      <c r="A323" s="141" t="s">
        <v>552</v>
      </c>
      <c r="B323" s="141" t="s">
        <v>827</v>
      </c>
      <c r="C323" s="141" t="s">
        <v>828</v>
      </c>
      <c r="D323" s="141" t="s">
        <v>942</v>
      </c>
      <c r="E323" s="98" t="s">
        <v>1148</v>
      </c>
      <c r="G323" s="99" t="s">
        <v>543</v>
      </c>
    </row>
    <row r="324" spans="1:8" ht="255">
      <c r="A324" s="141"/>
      <c r="B324" s="141"/>
      <c r="C324" s="141" t="s">
        <v>829</v>
      </c>
      <c r="D324" s="141" t="s">
        <v>942</v>
      </c>
      <c r="E324" s="98" t="s">
        <v>1147</v>
      </c>
      <c r="G324" s="99" t="s">
        <v>543</v>
      </c>
    </row>
    <row r="325" spans="1:8" ht="225">
      <c r="A325" s="141"/>
      <c r="B325" s="141"/>
      <c r="C325" s="141" t="s">
        <v>830</v>
      </c>
      <c r="D325" s="141" t="s">
        <v>942</v>
      </c>
      <c r="E325" s="98" t="s">
        <v>1146</v>
      </c>
      <c r="G325" s="99" t="s">
        <v>543</v>
      </c>
    </row>
    <row r="326" spans="1:8" ht="165">
      <c r="A326" s="141" t="s">
        <v>552</v>
      </c>
      <c r="B326" s="141" t="s">
        <v>831</v>
      </c>
      <c r="C326" s="141" t="s">
        <v>832</v>
      </c>
      <c r="D326" s="141" t="s">
        <v>942</v>
      </c>
      <c r="E326" s="98" t="s">
        <v>1145</v>
      </c>
      <c r="G326" s="99" t="s">
        <v>543</v>
      </c>
    </row>
    <row r="327" spans="1:8" ht="150">
      <c r="A327" s="141"/>
      <c r="B327" s="141"/>
      <c r="C327" s="141" t="s">
        <v>833</v>
      </c>
      <c r="D327" s="141" t="s">
        <v>942</v>
      </c>
      <c r="E327" s="98" t="s">
        <v>1144</v>
      </c>
      <c r="G327" s="99" t="s">
        <v>944</v>
      </c>
      <c r="H327" s="99" t="s">
        <v>564</v>
      </c>
    </row>
    <row r="328" spans="1:8" ht="118">
      <c r="A328" s="141"/>
      <c r="B328" s="141"/>
      <c r="C328" s="141"/>
      <c r="D328" s="141"/>
      <c r="E328" s="98" t="s">
        <v>1143</v>
      </c>
      <c r="G328" s="99" t="s">
        <v>564</v>
      </c>
    </row>
    <row r="329" spans="1:8" ht="240">
      <c r="A329" s="141" t="s">
        <v>552</v>
      </c>
      <c r="B329" s="141" t="s">
        <v>1425</v>
      </c>
      <c r="C329" s="141" t="s">
        <v>1424</v>
      </c>
      <c r="D329" s="141" t="s">
        <v>942</v>
      </c>
      <c r="E329" s="98" t="s">
        <v>1423</v>
      </c>
      <c r="G329" s="99" t="s">
        <v>543</v>
      </c>
    </row>
    <row r="330" spans="1:8" ht="240">
      <c r="A330" s="141"/>
      <c r="B330" s="141"/>
      <c r="C330" s="141" t="s">
        <v>1422</v>
      </c>
      <c r="D330" s="141" t="s">
        <v>942</v>
      </c>
      <c r="E330" s="98" t="s">
        <v>1421</v>
      </c>
      <c r="G330" s="99" t="s">
        <v>543</v>
      </c>
    </row>
    <row r="331" spans="1:8" ht="314">
      <c r="A331" s="141"/>
      <c r="B331" s="141"/>
      <c r="C331" s="141" t="s">
        <v>1420</v>
      </c>
      <c r="D331" s="141" t="s">
        <v>942</v>
      </c>
      <c r="E331" s="98" t="s">
        <v>1419</v>
      </c>
      <c r="G331" s="99" t="s">
        <v>543</v>
      </c>
    </row>
    <row r="332" spans="1:8" ht="270">
      <c r="A332" s="141" t="s">
        <v>552</v>
      </c>
      <c r="B332" s="141" t="s">
        <v>834</v>
      </c>
      <c r="C332" s="141" t="s">
        <v>835</v>
      </c>
      <c r="D332" s="141" t="s">
        <v>942</v>
      </c>
      <c r="E332" s="98" t="s">
        <v>991</v>
      </c>
      <c r="G332" s="99" t="s">
        <v>564</v>
      </c>
    </row>
    <row r="333" spans="1:8" ht="135">
      <c r="A333" s="141"/>
      <c r="B333" s="141"/>
      <c r="C333" s="141" t="s">
        <v>1142</v>
      </c>
      <c r="D333" s="141" t="s">
        <v>942</v>
      </c>
      <c r="E333" s="98" t="s">
        <v>1141</v>
      </c>
      <c r="G333" s="99" t="s">
        <v>934</v>
      </c>
      <c r="H333" s="99" t="s">
        <v>944</v>
      </c>
    </row>
    <row r="334" spans="1:8" ht="409.6">
      <c r="A334" s="141"/>
      <c r="B334" s="141"/>
      <c r="C334" s="141" t="s">
        <v>1140</v>
      </c>
      <c r="D334" s="141" t="s">
        <v>942</v>
      </c>
      <c r="E334" s="98" t="s">
        <v>1139</v>
      </c>
      <c r="G334" s="99" t="s">
        <v>545</v>
      </c>
      <c r="H334" s="99" t="s">
        <v>537</v>
      </c>
    </row>
    <row r="335" spans="1:8" ht="286">
      <c r="A335" s="141" t="s">
        <v>552</v>
      </c>
      <c r="B335" s="141" t="s">
        <v>836</v>
      </c>
      <c r="C335" s="141" t="s">
        <v>837</v>
      </c>
      <c r="D335" s="141" t="s">
        <v>942</v>
      </c>
      <c r="E335" s="98" t="s">
        <v>1041</v>
      </c>
      <c r="G335" s="99" t="s">
        <v>543</v>
      </c>
    </row>
    <row r="336" spans="1:8" ht="237">
      <c r="A336" s="141"/>
      <c r="B336" s="141"/>
      <c r="C336" s="141"/>
      <c r="D336" s="141"/>
      <c r="E336" s="98" t="s">
        <v>1138</v>
      </c>
      <c r="G336" s="99" t="s">
        <v>543</v>
      </c>
    </row>
    <row r="337" spans="1:8" ht="235">
      <c r="A337" s="141"/>
      <c r="B337" s="141"/>
      <c r="C337" s="141" t="s">
        <v>838</v>
      </c>
      <c r="D337" s="141" t="s">
        <v>942</v>
      </c>
      <c r="E337" s="98" t="s">
        <v>1137</v>
      </c>
      <c r="G337" s="99" t="s">
        <v>543</v>
      </c>
    </row>
    <row r="338" spans="1:8" ht="118">
      <c r="A338" s="141"/>
      <c r="B338" s="141"/>
      <c r="C338" s="141"/>
      <c r="D338" s="141"/>
      <c r="E338" s="98" t="s">
        <v>960</v>
      </c>
      <c r="G338" s="99" t="s">
        <v>543</v>
      </c>
    </row>
    <row r="339" spans="1:8" ht="270">
      <c r="A339" s="141" t="s">
        <v>552</v>
      </c>
      <c r="B339" s="141" t="s">
        <v>839</v>
      </c>
      <c r="C339" s="141" t="s">
        <v>840</v>
      </c>
      <c r="D339" s="141" t="s">
        <v>942</v>
      </c>
      <c r="E339" s="98" t="s">
        <v>1136</v>
      </c>
      <c r="F339" s="98" t="s">
        <v>885</v>
      </c>
      <c r="G339" s="99" t="s">
        <v>543</v>
      </c>
      <c r="H339" s="99" t="s">
        <v>934</v>
      </c>
    </row>
    <row r="340" spans="1:8" ht="328">
      <c r="A340" s="141"/>
      <c r="B340" s="141"/>
      <c r="C340" s="141" t="s">
        <v>841</v>
      </c>
      <c r="D340" s="141" t="s">
        <v>942</v>
      </c>
      <c r="E340" s="98" t="s">
        <v>1135</v>
      </c>
      <c r="F340" s="98" t="s">
        <v>885</v>
      </c>
      <c r="G340" s="99" t="s">
        <v>543</v>
      </c>
      <c r="H340" s="99" t="s">
        <v>934</v>
      </c>
    </row>
    <row r="341" spans="1:8" ht="409.6">
      <c r="A341" s="141"/>
      <c r="B341" s="141"/>
      <c r="C341" s="141" t="s">
        <v>842</v>
      </c>
      <c r="D341" s="141" t="s">
        <v>942</v>
      </c>
      <c r="E341" s="98" t="s">
        <v>1134</v>
      </c>
      <c r="F341" s="98" t="s">
        <v>885</v>
      </c>
      <c r="G341" s="99" t="s">
        <v>543</v>
      </c>
      <c r="H341" s="99" t="s">
        <v>934</v>
      </c>
    </row>
    <row r="342" spans="1:8" ht="150">
      <c r="A342" s="141"/>
      <c r="B342" s="141"/>
      <c r="C342" s="141" t="s">
        <v>888</v>
      </c>
      <c r="D342" s="141" t="s">
        <v>945</v>
      </c>
      <c r="E342" s="98" t="s">
        <v>1075</v>
      </c>
      <c r="G342" s="99" t="s">
        <v>543</v>
      </c>
      <c r="H342" s="99" t="s">
        <v>934</v>
      </c>
    </row>
    <row r="343" spans="1:8" ht="225">
      <c r="A343" s="141" t="s">
        <v>552</v>
      </c>
      <c r="B343" s="141" t="s">
        <v>1418</v>
      </c>
      <c r="C343" s="141" t="s">
        <v>1417</v>
      </c>
      <c r="D343" s="141" t="s">
        <v>959</v>
      </c>
      <c r="E343" s="98" t="s">
        <v>1416</v>
      </c>
      <c r="F343" s="98" t="s">
        <v>885</v>
      </c>
      <c r="G343" s="99" t="s">
        <v>944</v>
      </c>
      <c r="H343" s="99" t="s">
        <v>934</v>
      </c>
    </row>
    <row r="344" spans="1:8" ht="342">
      <c r="A344" s="141" t="s">
        <v>552</v>
      </c>
      <c r="B344" s="141" t="s">
        <v>843</v>
      </c>
      <c r="C344" s="141" t="s">
        <v>844</v>
      </c>
      <c r="D344" s="141" t="s">
        <v>942</v>
      </c>
      <c r="E344" s="98" t="s">
        <v>1133</v>
      </c>
      <c r="F344" s="98" t="s">
        <v>885</v>
      </c>
      <c r="G344" s="99" t="s">
        <v>543</v>
      </c>
      <c r="H344" s="99" t="s">
        <v>934</v>
      </c>
    </row>
    <row r="345" spans="1:8" ht="398">
      <c r="A345" s="141"/>
      <c r="B345" s="141"/>
      <c r="C345" s="141" t="s">
        <v>845</v>
      </c>
      <c r="D345" s="141" t="s">
        <v>942</v>
      </c>
      <c r="E345" s="98" t="s">
        <v>1132</v>
      </c>
      <c r="F345" s="98" t="s">
        <v>885</v>
      </c>
      <c r="G345" s="99" t="s">
        <v>543</v>
      </c>
      <c r="H345" s="99" t="s">
        <v>934</v>
      </c>
    </row>
    <row r="346" spans="1:8" ht="409.6">
      <c r="A346" s="141" t="s">
        <v>552</v>
      </c>
      <c r="B346" s="141" t="s">
        <v>887</v>
      </c>
      <c r="C346" s="141" t="s">
        <v>886</v>
      </c>
      <c r="D346" s="141" t="s">
        <v>942</v>
      </c>
      <c r="E346" s="98" t="s">
        <v>1131</v>
      </c>
      <c r="G346" s="99" t="s">
        <v>543</v>
      </c>
    </row>
    <row r="347" spans="1:8" ht="169">
      <c r="A347" s="141"/>
      <c r="B347" s="141"/>
      <c r="C347" s="141"/>
      <c r="D347" s="141"/>
      <c r="E347" s="98" t="s">
        <v>1130</v>
      </c>
      <c r="G347" s="99" t="s">
        <v>543</v>
      </c>
      <c r="H347" s="99" t="s">
        <v>934</v>
      </c>
    </row>
    <row r="348" spans="1:8" ht="184">
      <c r="A348" s="141" t="s">
        <v>552</v>
      </c>
      <c r="B348" s="141" t="s">
        <v>1040</v>
      </c>
      <c r="C348" s="141" t="s">
        <v>1039</v>
      </c>
      <c r="D348" s="141" t="s">
        <v>942</v>
      </c>
      <c r="E348" s="98" t="s">
        <v>1129</v>
      </c>
      <c r="G348" s="99" t="s">
        <v>543</v>
      </c>
      <c r="H348" s="99" t="s">
        <v>934</v>
      </c>
    </row>
    <row r="349" spans="1:8" ht="220">
      <c r="A349" s="141"/>
      <c r="B349" s="141"/>
      <c r="C349" s="141"/>
      <c r="D349" s="141"/>
      <c r="E349" s="98" t="s">
        <v>1415</v>
      </c>
      <c r="F349" s="98" t="s">
        <v>1128</v>
      </c>
      <c r="G349" s="99" t="s">
        <v>543</v>
      </c>
      <c r="H349" s="99" t="s">
        <v>934</v>
      </c>
    </row>
    <row r="350" spans="1:8" ht="409.6">
      <c r="A350" s="141" t="s">
        <v>552</v>
      </c>
      <c r="B350" s="141" t="s">
        <v>990</v>
      </c>
      <c r="C350" s="141" t="s">
        <v>1038</v>
      </c>
      <c r="D350" s="141" t="s">
        <v>942</v>
      </c>
      <c r="E350" s="98" t="s">
        <v>1414</v>
      </c>
      <c r="F350" s="98" t="s">
        <v>1127</v>
      </c>
      <c r="G350" s="99" t="s">
        <v>941</v>
      </c>
      <c r="H350" s="99" t="s">
        <v>934</v>
      </c>
    </row>
    <row r="351" spans="1:8" ht="285">
      <c r="A351" s="141" t="s">
        <v>552</v>
      </c>
      <c r="B351" s="141" t="s">
        <v>1126</v>
      </c>
      <c r="C351" s="141" t="s">
        <v>1125</v>
      </c>
      <c r="D351" s="141" t="s">
        <v>942</v>
      </c>
      <c r="E351" s="98" t="s">
        <v>1124</v>
      </c>
      <c r="G351" s="99" t="s">
        <v>564</v>
      </c>
      <c r="H351" s="99" t="s">
        <v>934</v>
      </c>
    </row>
    <row r="352" spans="1:8" ht="409.6">
      <c r="A352" s="141"/>
      <c r="B352" s="141"/>
      <c r="C352" s="141" t="s">
        <v>1123</v>
      </c>
      <c r="D352" s="141" t="s">
        <v>942</v>
      </c>
      <c r="E352" s="98" t="s">
        <v>1122</v>
      </c>
      <c r="F352" s="98" t="s">
        <v>1121</v>
      </c>
      <c r="G352" s="99" t="s">
        <v>564</v>
      </c>
      <c r="H352" s="99" t="s">
        <v>934</v>
      </c>
    </row>
    <row r="353" spans="1:8" ht="84">
      <c r="A353" s="141"/>
      <c r="B353" s="141"/>
      <c r="C353" s="141"/>
      <c r="D353" s="141"/>
      <c r="E353" s="98" t="s">
        <v>1120</v>
      </c>
      <c r="G353" s="99" t="s">
        <v>543</v>
      </c>
      <c r="H353" s="99" t="s">
        <v>934</v>
      </c>
    </row>
    <row r="354" spans="1:8" ht="167">
      <c r="A354" s="141"/>
      <c r="B354" s="141"/>
      <c r="C354" s="141" t="s">
        <v>1119</v>
      </c>
      <c r="D354" s="141" t="s">
        <v>942</v>
      </c>
      <c r="E354" s="98" t="s">
        <v>1118</v>
      </c>
      <c r="G354" s="99" t="s">
        <v>944</v>
      </c>
      <c r="H354" s="99" t="s">
        <v>934</v>
      </c>
    </row>
    <row r="355" spans="1:8" ht="220">
      <c r="A355" s="141"/>
      <c r="B355" s="141"/>
      <c r="C355" s="141"/>
      <c r="D355" s="141"/>
      <c r="E355" s="98" t="s">
        <v>1117</v>
      </c>
      <c r="G355" s="99" t="s">
        <v>543</v>
      </c>
      <c r="H355" s="99" t="s">
        <v>934</v>
      </c>
    </row>
    <row r="356" spans="1:8" ht="75">
      <c r="A356" s="141" t="s">
        <v>552</v>
      </c>
      <c r="B356" s="141" t="s">
        <v>846</v>
      </c>
      <c r="C356" s="141" t="s">
        <v>884</v>
      </c>
      <c r="D356" s="141" t="s">
        <v>942</v>
      </c>
      <c r="E356" s="98" t="s">
        <v>876</v>
      </c>
      <c r="G356" s="99" t="s">
        <v>875</v>
      </c>
    </row>
    <row r="357" spans="1:8" ht="75">
      <c r="A357" s="141"/>
      <c r="B357" s="141"/>
      <c r="C357" s="141" t="s">
        <v>883</v>
      </c>
      <c r="D357" s="141" t="s">
        <v>942</v>
      </c>
      <c r="E357" s="98" t="s">
        <v>876</v>
      </c>
      <c r="G357" s="99" t="s">
        <v>875</v>
      </c>
    </row>
    <row r="358" spans="1:8" ht="75">
      <c r="A358" s="141"/>
      <c r="B358" s="141"/>
      <c r="C358" s="141" t="s">
        <v>882</v>
      </c>
      <c r="D358" s="141" t="s">
        <v>942</v>
      </c>
      <c r="E358" s="98" t="s">
        <v>876</v>
      </c>
      <c r="G358" s="99" t="s">
        <v>875</v>
      </c>
    </row>
    <row r="359" spans="1:8" ht="75">
      <c r="A359" s="141"/>
      <c r="B359" s="141"/>
      <c r="C359" s="141" t="s">
        <v>881</v>
      </c>
      <c r="D359" s="141" t="s">
        <v>942</v>
      </c>
      <c r="E359" s="98" t="s">
        <v>876</v>
      </c>
      <c r="G359" s="99" t="s">
        <v>875</v>
      </c>
    </row>
    <row r="360" spans="1:8" ht="75">
      <c r="A360" s="141"/>
      <c r="B360" s="141"/>
      <c r="C360" s="141" t="s">
        <v>880</v>
      </c>
      <c r="D360" s="141" t="s">
        <v>942</v>
      </c>
      <c r="E360" s="98" t="s">
        <v>876</v>
      </c>
      <c r="G360" s="99" t="s">
        <v>875</v>
      </c>
    </row>
    <row r="361" spans="1:8" ht="75">
      <c r="A361" s="141"/>
      <c r="B361" s="141"/>
      <c r="C361" s="141" t="s">
        <v>879</v>
      </c>
      <c r="D361" s="141" t="s">
        <v>942</v>
      </c>
      <c r="E361" s="98" t="s">
        <v>876</v>
      </c>
      <c r="G361" s="99" t="s">
        <v>875</v>
      </c>
    </row>
    <row r="362" spans="1:8" ht="75">
      <c r="A362" s="141"/>
      <c r="B362" s="141"/>
      <c r="C362" s="141" t="s">
        <v>878</v>
      </c>
      <c r="D362" s="141" t="s">
        <v>942</v>
      </c>
      <c r="E362" s="98" t="s">
        <v>876</v>
      </c>
      <c r="G362" s="99" t="s">
        <v>875</v>
      </c>
    </row>
    <row r="363" spans="1:8" ht="75">
      <c r="A363" s="141"/>
      <c r="B363" s="141"/>
      <c r="C363" s="141" t="s">
        <v>877</v>
      </c>
      <c r="D363" s="141" t="s">
        <v>942</v>
      </c>
      <c r="E363" s="98" t="s">
        <v>876</v>
      </c>
      <c r="G363" s="99" t="s">
        <v>875</v>
      </c>
    </row>
    <row r="364" spans="1:8" ht="75">
      <c r="A364" s="141"/>
      <c r="B364" s="141"/>
      <c r="C364" s="141" t="s">
        <v>1116</v>
      </c>
      <c r="D364" s="141" t="s">
        <v>942</v>
      </c>
      <c r="E364" s="98" t="s">
        <v>876</v>
      </c>
      <c r="G364" s="99" t="s">
        <v>875</v>
      </c>
    </row>
    <row r="365" spans="1:8" ht="75">
      <c r="A365" s="141"/>
      <c r="B365" s="141"/>
      <c r="C365" s="141" t="s">
        <v>1115</v>
      </c>
      <c r="D365" s="141" t="s">
        <v>942</v>
      </c>
      <c r="E365" s="98" t="s">
        <v>876</v>
      </c>
      <c r="G365" s="99" t="s">
        <v>875</v>
      </c>
    </row>
    <row r="366" spans="1:8" ht="60">
      <c r="A366" s="141" t="s">
        <v>552</v>
      </c>
      <c r="B366" s="141" t="s">
        <v>847</v>
      </c>
      <c r="C366" s="141" t="s">
        <v>848</v>
      </c>
      <c r="D366" s="141" t="s">
        <v>942</v>
      </c>
      <c r="E366" s="98" t="s">
        <v>1114</v>
      </c>
      <c r="G366" s="99" t="s">
        <v>941</v>
      </c>
    </row>
    <row r="367" spans="1:8" ht="90">
      <c r="A367" s="141" t="s">
        <v>552</v>
      </c>
      <c r="B367" s="141" t="s">
        <v>849</v>
      </c>
      <c r="C367" s="141" t="s">
        <v>850</v>
      </c>
      <c r="D367" s="141" t="s">
        <v>942</v>
      </c>
      <c r="E367" s="98" t="s">
        <v>989</v>
      </c>
      <c r="G367" s="99" t="s">
        <v>944</v>
      </c>
    </row>
    <row r="368" spans="1:8" ht="75">
      <c r="A368" s="141" t="s">
        <v>552</v>
      </c>
      <c r="B368" s="141" t="s">
        <v>871</v>
      </c>
      <c r="C368" s="141" t="s">
        <v>870</v>
      </c>
      <c r="D368" s="141" t="s">
        <v>942</v>
      </c>
      <c r="E368" s="98" t="s">
        <v>1113</v>
      </c>
      <c r="F368" s="98" t="s">
        <v>988</v>
      </c>
      <c r="G368" s="99" t="s">
        <v>944</v>
      </c>
    </row>
    <row r="369" spans="1:7" ht="60">
      <c r="A369" s="141" t="s">
        <v>552</v>
      </c>
      <c r="B369" s="141" t="s">
        <v>851</v>
      </c>
      <c r="C369" s="141" t="s">
        <v>852</v>
      </c>
      <c r="D369" s="141" t="s">
        <v>942</v>
      </c>
      <c r="E369" s="98" t="s">
        <v>1112</v>
      </c>
      <c r="G369" s="99" t="s">
        <v>944</v>
      </c>
    </row>
    <row r="370" spans="1:7" ht="255">
      <c r="A370" s="141" t="s">
        <v>552</v>
      </c>
      <c r="B370" s="141" t="s">
        <v>1076</v>
      </c>
      <c r="C370" s="141" t="s">
        <v>1077</v>
      </c>
      <c r="D370" s="141" t="s">
        <v>942</v>
      </c>
      <c r="E370" s="98" t="s">
        <v>1078</v>
      </c>
      <c r="G370" s="99" t="s">
        <v>543</v>
      </c>
    </row>
    <row r="371" spans="1:7" ht="195">
      <c r="A371" s="141"/>
      <c r="B371" s="141"/>
      <c r="C371" s="141" t="s">
        <v>1079</v>
      </c>
      <c r="D371" s="141" t="s">
        <v>942</v>
      </c>
      <c r="E371" s="98" t="s">
        <v>1111</v>
      </c>
      <c r="G371" s="99" t="s">
        <v>543</v>
      </c>
    </row>
    <row r="372" spans="1:7" ht="120">
      <c r="A372" s="141"/>
      <c r="B372" s="141"/>
      <c r="C372" s="141" t="s">
        <v>1080</v>
      </c>
      <c r="D372" s="141" t="s">
        <v>942</v>
      </c>
      <c r="E372" s="98" t="s">
        <v>1081</v>
      </c>
      <c r="G372" s="99" t="s">
        <v>543</v>
      </c>
    </row>
    <row r="373" spans="1:7" ht="120">
      <c r="A373" s="141"/>
      <c r="B373" s="141"/>
      <c r="C373" s="141" t="s">
        <v>1082</v>
      </c>
      <c r="D373" s="141" t="s">
        <v>942</v>
      </c>
      <c r="E373" s="98" t="s">
        <v>1110</v>
      </c>
      <c r="G373" s="99" t="s">
        <v>543</v>
      </c>
    </row>
  </sheetData>
  <mergeCells count="750">
    <mergeCell ref="D369"/>
    <mergeCell ref="C369"/>
    <mergeCell ref="A369"/>
    <mergeCell ref="B369"/>
    <mergeCell ref="D373"/>
    <mergeCell ref="C373"/>
    <mergeCell ref="A370:A373"/>
    <mergeCell ref="B370:B373"/>
    <mergeCell ref="D370"/>
    <mergeCell ref="C370"/>
    <mergeCell ref="D371"/>
    <mergeCell ref="C371"/>
    <mergeCell ref="D372"/>
    <mergeCell ref="C372"/>
    <mergeCell ref="D366"/>
    <mergeCell ref="C366"/>
    <mergeCell ref="A366"/>
    <mergeCell ref="B366"/>
    <mergeCell ref="D367"/>
    <mergeCell ref="C367"/>
    <mergeCell ref="A367"/>
    <mergeCell ref="B367"/>
    <mergeCell ref="D368"/>
    <mergeCell ref="C368"/>
    <mergeCell ref="A368"/>
    <mergeCell ref="B368"/>
    <mergeCell ref="D365"/>
    <mergeCell ref="C365"/>
    <mergeCell ref="A356:A365"/>
    <mergeCell ref="B356:B365"/>
    <mergeCell ref="D361"/>
    <mergeCell ref="C361"/>
    <mergeCell ref="D362"/>
    <mergeCell ref="C362"/>
    <mergeCell ref="D356"/>
    <mergeCell ref="C356"/>
    <mergeCell ref="D357"/>
    <mergeCell ref="C357"/>
    <mergeCell ref="D363"/>
    <mergeCell ref="C363"/>
    <mergeCell ref="D358"/>
    <mergeCell ref="C358"/>
    <mergeCell ref="D359"/>
    <mergeCell ref="C359"/>
    <mergeCell ref="D360"/>
    <mergeCell ref="C360"/>
    <mergeCell ref="D364"/>
    <mergeCell ref="C364"/>
    <mergeCell ref="D346:D347"/>
    <mergeCell ref="C346:C347"/>
    <mergeCell ref="A346:A347"/>
    <mergeCell ref="B346:B347"/>
    <mergeCell ref="D354:D355"/>
    <mergeCell ref="C354:C355"/>
    <mergeCell ref="D348:D349"/>
    <mergeCell ref="C348:C349"/>
    <mergeCell ref="A348:A349"/>
    <mergeCell ref="B348:B349"/>
    <mergeCell ref="D350"/>
    <mergeCell ref="C350"/>
    <mergeCell ref="A350"/>
    <mergeCell ref="B350"/>
    <mergeCell ref="A351:A355"/>
    <mergeCell ref="B351:B355"/>
    <mergeCell ref="D351"/>
    <mergeCell ref="C351"/>
    <mergeCell ref="D352:D353"/>
    <mergeCell ref="C352:C353"/>
    <mergeCell ref="D343"/>
    <mergeCell ref="C343"/>
    <mergeCell ref="A343"/>
    <mergeCell ref="B343"/>
    <mergeCell ref="D344"/>
    <mergeCell ref="C344"/>
    <mergeCell ref="D345"/>
    <mergeCell ref="C345"/>
    <mergeCell ref="A344:A345"/>
    <mergeCell ref="B344:B345"/>
    <mergeCell ref="D335:D336"/>
    <mergeCell ref="C335:C336"/>
    <mergeCell ref="D337:D338"/>
    <mergeCell ref="C337:C338"/>
    <mergeCell ref="A335:A338"/>
    <mergeCell ref="B335:B338"/>
    <mergeCell ref="D339"/>
    <mergeCell ref="C339"/>
    <mergeCell ref="A339:A342"/>
    <mergeCell ref="B339:B342"/>
    <mergeCell ref="D340"/>
    <mergeCell ref="C340"/>
    <mergeCell ref="D341"/>
    <mergeCell ref="C341"/>
    <mergeCell ref="D342"/>
    <mergeCell ref="C342"/>
    <mergeCell ref="A329:A331"/>
    <mergeCell ref="B329:B331"/>
    <mergeCell ref="D329"/>
    <mergeCell ref="C329"/>
    <mergeCell ref="D330"/>
    <mergeCell ref="C330"/>
    <mergeCell ref="D334"/>
    <mergeCell ref="C334"/>
    <mergeCell ref="D323"/>
    <mergeCell ref="C323"/>
    <mergeCell ref="D324"/>
    <mergeCell ref="C324"/>
    <mergeCell ref="D325"/>
    <mergeCell ref="C325"/>
    <mergeCell ref="D331"/>
    <mergeCell ref="C331"/>
    <mergeCell ref="A332:A334"/>
    <mergeCell ref="B332:B334"/>
    <mergeCell ref="D332"/>
    <mergeCell ref="C332"/>
    <mergeCell ref="D333"/>
    <mergeCell ref="C333"/>
    <mergeCell ref="D322"/>
    <mergeCell ref="C322"/>
    <mergeCell ref="A320:A322"/>
    <mergeCell ref="B320:B322"/>
    <mergeCell ref="A323:A325"/>
    <mergeCell ref="B323:B325"/>
    <mergeCell ref="D326"/>
    <mergeCell ref="C326"/>
    <mergeCell ref="D327:D328"/>
    <mergeCell ref="C327:C328"/>
    <mergeCell ref="A326:A328"/>
    <mergeCell ref="B326:B328"/>
    <mergeCell ref="D317"/>
    <mergeCell ref="C317"/>
    <mergeCell ref="A315:A317"/>
    <mergeCell ref="B315:B317"/>
    <mergeCell ref="D318:D319"/>
    <mergeCell ref="C318:C319"/>
    <mergeCell ref="A318:A319"/>
    <mergeCell ref="B318:B319"/>
    <mergeCell ref="D320:D321"/>
    <mergeCell ref="C320:C321"/>
    <mergeCell ref="D314"/>
    <mergeCell ref="C314"/>
    <mergeCell ref="A310:A314"/>
    <mergeCell ref="B310:B314"/>
    <mergeCell ref="D304:D305"/>
    <mergeCell ref="C304:C305"/>
    <mergeCell ref="D306:D307"/>
    <mergeCell ref="C306:C307"/>
    <mergeCell ref="D315:D316"/>
    <mergeCell ref="C315:C316"/>
    <mergeCell ref="D311"/>
    <mergeCell ref="C311"/>
    <mergeCell ref="D312"/>
    <mergeCell ref="C312"/>
    <mergeCell ref="D313"/>
    <mergeCell ref="C313"/>
    <mergeCell ref="D308:D309"/>
    <mergeCell ref="C308:C309"/>
    <mergeCell ref="A302:A309"/>
    <mergeCell ref="B302:B309"/>
    <mergeCell ref="D310"/>
    <mergeCell ref="C310"/>
    <mergeCell ref="D302:D303"/>
    <mergeCell ref="C302:C303"/>
    <mergeCell ref="A291:A292"/>
    <mergeCell ref="B291:B292"/>
    <mergeCell ref="A297:A301"/>
    <mergeCell ref="B297:B301"/>
    <mergeCell ref="D295"/>
    <mergeCell ref="C295"/>
    <mergeCell ref="A293:A295"/>
    <mergeCell ref="B293:B295"/>
    <mergeCell ref="D296"/>
    <mergeCell ref="C296"/>
    <mergeCell ref="A296"/>
    <mergeCell ref="B296"/>
    <mergeCell ref="D297:D299"/>
    <mergeCell ref="C297:C299"/>
    <mergeCell ref="D284"/>
    <mergeCell ref="C284"/>
    <mergeCell ref="D285:D286"/>
    <mergeCell ref="C285:C286"/>
    <mergeCell ref="A284:A286"/>
    <mergeCell ref="B284:B286"/>
    <mergeCell ref="D300:D301"/>
    <mergeCell ref="C300:C301"/>
    <mergeCell ref="D287"/>
    <mergeCell ref="C287"/>
    <mergeCell ref="D288"/>
    <mergeCell ref="C288"/>
    <mergeCell ref="A287:A288"/>
    <mergeCell ref="B287:B288"/>
    <mergeCell ref="D289"/>
    <mergeCell ref="C289"/>
    <mergeCell ref="D290"/>
    <mergeCell ref="C290"/>
    <mergeCell ref="A289:A290"/>
    <mergeCell ref="B289:B290"/>
    <mergeCell ref="D293:D294"/>
    <mergeCell ref="C293:C294"/>
    <mergeCell ref="D291:D292"/>
    <mergeCell ref="C291:C292"/>
    <mergeCell ref="D279:D280"/>
    <mergeCell ref="C279:C280"/>
    <mergeCell ref="A278:A280"/>
    <mergeCell ref="B278:B280"/>
    <mergeCell ref="D281:D282"/>
    <mergeCell ref="C281:C282"/>
    <mergeCell ref="A281:A282"/>
    <mergeCell ref="B281:B282"/>
    <mergeCell ref="D283"/>
    <mergeCell ref="C283"/>
    <mergeCell ref="A283"/>
    <mergeCell ref="B283"/>
    <mergeCell ref="D277"/>
    <mergeCell ref="C277"/>
    <mergeCell ref="A277"/>
    <mergeCell ref="B277"/>
    <mergeCell ref="D274"/>
    <mergeCell ref="C274"/>
    <mergeCell ref="A271:A274"/>
    <mergeCell ref="B271:B274"/>
    <mergeCell ref="D278"/>
    <mergeCell ref="C278"/>
    <mergeCell ref="D269"/>
    <mergeCell ref="C269"/>
    <mergeCell ref="D270"/>
    <mergeCell ref="C270"/>
    <mergeCell ref="D266"/>
    <mergeCell ref="C266"/>
    <mergeCell ref="D276"/>
    <mergeCell ref="C276"/>
    <mergeCell ref="A275:A276"/>
    <mergeCell ref="B275:B276"/>
    <mergeCell ref="D273"/>
    <mergeCell ref="C273"/>
    <mergeCell ref="A256"/>
    <mergeCell ref="B256"/>
    <mergeCell ref="D257:D258"/>
    <mergeCell ref="C257:C258"/>
    <mergeCell ref="A257:A258"/>
    <mergeCell ref="B257:B258"/>
    <mergeCell ref="D267"/>
    <mergeCell ref="C267"/>
    <mergeCell ref="D275"/>
    <mergeCell ref="C275"/>
    <mergeCell ref="D271"/>
    <mergeCell ref="C271"/>
    <mergeCell ref="D272"/>
    <mergeCell ref="C272"/>
    <mergeCell ref="A269:A270"/>
    <mergeCell ref="B269:B270"/>
    <mergeCell ref="A265:A267"/>
    <mergeCell ref="B265:B267"/>
    <mergeCell ref="D268"/>
    <mergeCell ref="C268"/>
    <mergeCell ref="A268"/>
    <mergeCell ref="B268"/>
    <mergeCell ref="D265"/>
    <mergeCell ref="C265"/>
    <mergeCell ref="D262:D263"/>
    <mergeCell ref="C262:C263"/>
    <mergeCell ref="D264"/>
    <mergeCell ref="C264"/>
    <mergeCell ref="A262:A264"/>
    <mergeCell ref="B262:B264"/>
    <mergeCell ref="D252"/>
    <mergeCell ref="C252"/>
    <mergeCell ref="A250:A252"/>
    <mergeCell ref="B250:B252"/>
    <mergeCell ref="D253:D254"/>
    <mergeCell ref="C253:C254"/>
    <mergeCell ref="D259:D260"/>
    <mergeCell ref="C259:C260"/>
    <mergeCell ref="D261"/>
    <mergeCell ref="C261"/>
    <mergeCell ref="A259:A261"/>
    <mergeCell ref="B259:B261"/>
    <mergeCell ref="D255"/>
    <mergeCell ref="C255"/>
    <mergeCell ref="A253:A255"/>
    <mergeCell ref="B253:B255"/>
    <mergeCell ref="D256"/>
    <mergeCell ref="C256"/>
    <mergeCell ref="D248"/>
    <mergeCell ref="C248"/>
    <mergeCell ref="D249"/>
    <mergeCell ref="C249"/>
    <mergeCell ref="A248:A249"/>
    <mergeCell ref="B248:B249"/>
    <mergeCell ref="D250"/>
    <mergeCell ref="C250"/>
    <mergeCell ref="D251"/>
    <mergeCell ref="C251"/>
    <mergeCell ref="D244"/>
    <mergeCell ref="C244"/>
    <mergeCell ref="A244"/>
    <mergeCell ref="B244"/>
    <mergeCell ref="D238:D239"/>
    <mergeCell ref="C238:C239"/>
    <mergeCell ref="D245:D246"/>
    <mergeCell ref="C245:C246"/>
    <mergeCell ref="D247"/>
    <mergeCell ref="C247"/>
    <mergeCell ref="A245:A247"/>
    <mergeCell ref="B245:B247"/>
    <mergeCell ref="A232:A239"/>
    <mergeCell ref="B232:B239"/>
    <mergeCell ref="D240:D241"/>
    <mergeCell ref="C240:C241"/>
    <mergeCell ref="A228:A231"/>
    <mergeCell ref="B228:B231"/>
    <mergeCell ref="D242:D243"/>
    <mergeCell ref="C242:C243"/>
    <mergeCell ref="A240:A243"/>
    <mergeCell ref="B240:B243"/>
    <mergeCell ref="D232:D234"/>
    <mergeCell ref="C232:C234"/>
    <mergeCell ref="D226:D227"/>
    <mergeCell ref="C226:C227"/>
    <mergeCell ref="A226:A227"/>
    <mergeCell ref="B226:B227"/>
    <mergeCell ref="D228"/>
    <mergeCell ref="C228"/>
    <mergeCell ref="D235:D237"/>
    <mergeCell ref="C235:C237"/>
    <mergeCell ref="D229"/>
    <mergeCell ref="C229"/>
    <mergeCell ref="D230:D231"/>
    <mergeCell ref="C230:C231"/>
    <mergeCell ref="D222"/>
    <mergeCell ref="C222"/>
    <mergeCell ref="D223"/>
    <mergeCell ref="C223"/>
    <mergeCell ref="A222:A223"/>
    <mergeCell ref="B222:B223"/>
    <mergeCell ref="D224"/>
    <mergeCell ref="C224"/>
    <mergeCell ref="D225"/>
    <mergeCell ref="C225"/>
    <mergeCell ref="A224:A225"/>
    <mergeCell ref="B224:B225"/>
    <mergeCell ref="D219"/>
    <mergeCell ref="C219"/>
    <mergeCell ref="A219"/>
    <mergeCell ref="B219"/>
    <mergeCell ref="D220"/>
    <mergeCell ref="C220"/>
    <mergeCell ref="D221"/>
    <mergeCell ref="C221"/>
    <mergeCell ref="A220:A221"/>
    <mergeCell ref="B220:B221"/>
    <mergeCell ref="D214"/>
    <mergeCell ref="C214"/>
    <mergeCell ref="D215:D216"/>
    <mergeCell ref="C215:C216"/>
    <mergeCell ref="A214:A216"/>
    <mergeCell ref="B214:B216"/>
    <mergeCell ref="D217:D218"/>
    <mergeCell ref="C217:C218"/>
    <mergeCell ref="A217:A218"/>
    <mergeCell ref="B217:B218"/>
    <mergeCell ref="D212"/>
    <mergeCell ref="D213"/>
    <mergeCell ref="C212:C213"/>
    <mergeCell ref="A212:A213"/>
    <mergeCell ref="B212:B213"/>
    <mergeCell ref="D210"/>
    <mergeCell ref="C210"/>
    <mergeCell ref="D211"/>
    <mergeCell ref="C211"/>
    <mergeCell ref="A210:A211"/>
    <mergeCell ref="D206:D207"/>
    <mergeCell ref="C206:C207"/>
    <mergeCell ref="B210:B211"/>
    <mergeCell ref="D208"/>
    <mergeCell ref="C208"/>
    <mergeCell ref="D209"/>
    <mergeCell ref="C209"/>
    <mergeCell ref="A206:A209"/>
    <mergeCell ref="B206:B209"/>
    <mergeCell ref="D200"/>
    <mergeCell ref="C200"/>
    <mergeCell ref="A200"/>
    <mergeCell ref="B200"/>
    <mergeCell ref="D201:D203"/>
    <mergeCell ref="C201:C203"/>
    <mergeCell ref="A201:A203"/>
    <mergeCell ref="B201:B203"/>
    <mergeCell ref="D204:D205"/>
    <mergeCell ref="C204:C205"/>
    <mergeCell ref="A204:A205"/>
    <mergeCell ref="B204:B205"/>
    <mergeCell ref="D196"/>
    <mergeCell ref="C196"/>
    <mergeCell ref="D197"/>
    <mergeCell ref="C197"/>
    <mergeCell ref="A195:A197"/>
    <mergeCell ref="B195:B197"/>
    <mergeCell ref="D198"/>
    <mergeCell ref="C198"/>
    <mergeCell ref="D199"/>
    <mergeCell ref="C199"/>
    <mergeCell ref="A198:A199"/>
    <mergeCell ref="B198:B199"/>
    <mergeCell ref="D194"/>
    <mergeCell ref="C194"/>
    <mergeCell ref="A194"/>
    <mergeCell ref="B194"/>
    <mergeCell ref="D187:D189"/>
    <mergeCell ref="D190"/>
    <mergeCell ref="C187:C190"/>
    <mergeCell ref="D195"/>
    <mergeCell ref="C195"/>
    <mergeCell ref="D191:D192"/>
    <mergeCell ref="C191:C192"/>
    <mergeCell ref="C186"/>
    <mergeCell ref="D178:D180"/>
    <mergeCell ref="C178:C180"/>
    <mergeCell ref="A187:A192"/>
    <mergeCell ref="B187:B192"/>
    <mergeCell ref="D193"/>
    <mergeCell ref="C193"/>
    <mergeCell ref="A193"/>
    <mergeCell ref="B193"/>
    <mergeCell ref="D181"/>
    <mergeCell ref="C181"/>
    <mergeCell ref="A181"/>
    <mergeCell ref="B181"/>
    <mergeCell ref="A182:A186"/>
    <mergeCell ref="B182:B186"/>
    <mergeCell ref="D182:D183"/>
    <mergeCell ref="C182:C183"/>
    <mergeCell ref="D184:D185"/>
    <mergeCell ref="C184:C185"/>
    <mergeCell ref="D186"/>
    <mergeCell ref="D173"/>
    <mergeCell ref="C173"/>
    <mergeCell ref="A173"/>
    <mergeCell ref="B173"/>
    <mergeCell ref="D167:D168"/>
    <mergeCell ref="C163:C168"/>
    <mergeCell ref="D169"/>
    <mergeCell ref="C169"/>
    <mergeCell ref="A178:A180"/>
    <mergeCell ref="B178:B180"/>
    <mergeCell ref="A163:A169"/>
    <mergeCell ref="B163:B169"/>
    <mergeCell ref="D174"/>
    <mergeCell ref="C174"/>
    <mergeCell ref="A174"/>
    <mergeCell ref="B174"/>
    <mergeCell ref="D175:D176"/>
    <mergeCell ref="C175:C176"/>
    <mergeCell ref="D177"/>
    <mergeCell ref="C177"/>
    <mergeCell ref="A175:A177"/>
    <mergeCell ref="B175:B177"/>
    <mergeCell ref="D170:D171"/>
    <mergeCell ref="C170:C171"/>
    <mergeCell ref="D159"/>
    <mergeCell ref="C159"/>
    <mergeCell ref="A154:A159"/>
    <mergeCell ref="B154:B159"/>
    <mergeCell ref="D160"/>
    <mergeCell ref="C160"/>
    <mergeCell ref="D155"/>
    <mergeCell ref="C155"/>
    <mergeCell ref="D161"/>
    <mergeCell ref="C161"/>
    <mergeCell ref="D156"/>
    <mergeCell ref="C156"/>
    <mergeCell ref="D157:D158"/>
    <mergeCell ref="C157:C158"/>
    <mergeCell ref="D172"/>
    <mergeCell ref="C172"/>
    <mergeCell ref="A170:A172"/>
    <mergeCell ref="B170:B172"/>
    <mergeCell ref="D163:D164"/>
    <mergeCell ref="D165:D166"/>
    <mergeCell ref="A160:A162"/>
    <mergeCell ref="B160:B162"/>
    <mergeCell ref="D162"/>
    <mergeCell ref="C162"/>
    <mergeCell ref="D147"/>
    <mergeCell ref="C146:C147"/>
    <mergeCell ref="D148"/>
    <mergeCell ref="C148"/>
    <mergeCell ref="A146:A148"/>
    <mergeCell ref="B146:B148"/>
    <mergeCell ref="A153"/>
    <mergeCell ref="B153"/>
    <mergeCell ref="D154"/>
    <mergeCell ref="C154"/>
    <mergeCell ref="D149:D150"/>
    <mergeCell ref="C149:C150"/>
    <mergeCell ref="D151:D152"/>
    <mergeCell ref="C151:C152"/>
    <mergeCell ref="A149:A152"/>
    <mergeCell ref="B149:B152"/>
    <mergeCell ref="D153"/>
    <mergeCell ref="C153"/>
    <mergeCell ref="D144:D145"/>
    <mergeCell ref="C144:C145"/>
    <mergeCell ref="A144:A145"/>
    <mergeCell ref="B144:B145"/>
    <mergeCell ref="D146"/>
    <mergeCell ref="D142"/>
    <mergeCell ref="D143"/>
    <mergeCell ref="C142:C143"/>
    <mergeCell ref="A142:A143"/>
    <mergeCell ref="B142:B143"/>
    <mergeCell ref="A134:A137"/>
    <mergeCell ref="B134:B137"/>
    <mergeCell ref="D138"/>
    <mergeCell ref="A138:A141"/>
    <mergeCell ref="B138:B141"/>
    <mergeCell ref="D133"/>
    <mergeCell ref="C132:C133"/>
    <mergeCell ref="A132:A133"/>
    <mergeCell ref="B132:B133"/>
    <mergeCell ref="D134:D135"/>
    <mergeCell ref="D139"/>
    <mergeCell ref="C138:C139"/>
    <mergeCell ref="D140"/>
    <mergeCell ref="D141"/>
    <mergeCell ref="C140:C141"/>
    <mergeCell ref="D136:D137"/>
    <mergeCell ref="C134:C137"/>
    <mergeCell ref="D131"/>
    <mergeCell ref="C129:C131"/>
    <mergeCell ref="A129:A131"/>
    <mergeCell ref="B129:B131"/>
    <mergeCell ref="C118:C120"/>
    <mergeCell ref="A118:A120"/>
    <mergeCell ref="B118:B120"/>
    <mergeCell ref="D132"/>
    <mergeCell ref="D126:D128"/>
    <mergeCell ref="C122:C128"/>
    <mergeCell ref="A122:A128"/>
    <mergeCell ref="B122:B128"/>
    <mergeCell ref="D129:D130"/>
    <mergeCell ref="D122:D125"/>
    <mergeCell ref="D114:D115"/>
    <mergeCell ref="C114:C115"/>
    <mergeCell ref="A114:A115"/>
    <mergeCell ref="B114:B115"/>
    <mergeCell ref="D116"/>
    <mergeCell ref="D121"/>
    <mergeCell ref="C121"/>
    <mergeCell ref="A121"/>
    <mergeCell ref="B121"/>
    <mergeCell ref="D117"/>
    <mergeCell ref="C116:C117"/>
    <mergeCell ref="A116:A117"/>
    <mergeCell ref="B116:B117"/>
    <mergeCell ref="D118:D120"/>
    <mergeCell ref="D109"/>
    <mergeCell ref="C109"/>
    <mergeCell ref="D110"/>
    <mergeCell ref="C110"/>
    <mergeCell ref="A109:A110"/>
    <mergeCell ref="B109:B110"/>
    <mergeCell ref="D111"/>
    <mergeCell ref="D112"/>
    <mergeCell ref="D113"/>
    <mergeCell ref="C111:C113"/>
    <mergeCell ref="A111:A113"/>
    <mergeCell ref="B111:B113"/>
    <mergeCell ref="D105"/>
    <mergeCell ref="C105"/>
    <mergeCell ref="A105"/>
    <mergeCell ref="B105"/>
    <mergeCell ref="D106"/>
    <mergeCell ref="C106"/>
    <mergeCell ref="A106"/>
    <mergeCell ref="B106"/>
    <mergeCell ref="D107:D108"/>
    <mergeCell ref="C107:C108"/>
    <mergeCell ref="A107:A108"/>
    <mergeCell ref="B107:B108"/>
    <mergeCell ref="D100"/>
    <mergeCell ref="C100"/>
    <mergeCell ref="A99:A100"/>
    <mergeCell ref="B99:B100"/>
    <mergeCell ref="D101:D102"/>
    <mergeCell ref="C101:C102"/>
    <mergeCell ref="A101:A102"/>
    <mergeCell ref="B101:B102"/>
    <mergeCell ref="D103:D104"/>
    <mergeCell ref="C103:C104"/>
    <mergeCell ref="A103:A104"/>
    <mergeCell ref="B103:B104"/>
    <mergeCell ref="D97:D98"/>
    <mergeCell ref="C97:C98"/>
    <mergeCell ref="A92:A98"/>
    <mergeCell ref="B92:B98"/>
    <mergeCell ref="D99"/>
    <mergeCell ref="C99"/>
    <mergeCell ref="D92:D93"/>
    <mergeCell ref="D94"/>
    <mergeCell ref="C92:C94"/>
    <mergeCell ref="D95"/>
    <mergeCell ref="A87:A91"/>
    <mergeCell ref="B87:B91"/>
    <mergeCell ref="D84:D86"/>
    <mergeCell ref="C84:C86"/>
    <mergeCell ref="A84:A86"/>
    <mergeCell ref="B84:B86"/>
    <mergeCell ref="D87:D88"/>
    <mergeCell ref="D96"/>
    <mergeCell ref="C95:C96"/>
    <mergeCell ref="D89"/>
    <mergeCell ref="C87:C89"/>
    <mergeCell ref="D90:D91"/>
    <mergeCell ref="C90:C91"/>
    <mergeCell ref="D81"/>
    <mergeCell ref="D82"/>
    <mergeCell ref="D83"/>
    <mergeCell ref="C81:C83"/>
    <mergeCell ref="A77:A83"/>
    <mergeCell ref="B77:B83"/>
    <mergeCell ref="D77:D78"/>
    <mergeCell ref="C77:C78"/>
    <mergeCell ref="D79"/>
    <mergeCell ref="C79"/>
    <mergeCell ref="A72:A76"/>
    <mergeCell ref="B72:B76"/>
    <mergeCell ref="D70:D71"/>
    <mergeCell ref="C70:C71"/>
    <mergeCell ref="A70:A71"/>
    <mergeCell ref="B70:B71"/>
    <mergeCell ref="D72"/>
    <mergeCell ref="C72"/>
    <mergeCell ref="D80"/>
    <mergeCell ref="C80"/>
    <mergeCell ref="D73:D74"/>
    <mergeCell ref="C73:C74"/>
    <mergeCell ref="D75:D76"/>
    <mergeCell ref="C75:C76"/>
    <mergeCell ref="D66"/>
    <mergeCell ref="C66"/>
    <mergeCell ref="A66"/>
    <mergeCell ref="B66"/>
    <mergeCell ref="D67:D68"/>
    <mergeCell ref="C67:C68"/>
    <mergeCell ref="D69"/>
    <mergeCell ref="C69"/>
    <mergeCell ref="A67:A69"/>
    <mergeCell ref="B67:B69"/>
    <mergeCell ref="D61:D62"/>
    <mergeCell ref="C61:C62"/>
    <mergeCell ref="A60:A62"/>
    <mergeCell ref="B60:B62"/>
    <mergeCell ref="D63"/>
    <mergeCell ref="C63"/>
    <mergeCell ref="D64:D65"/>
    <mergeCell ref="C64:C65"/>
    <mergeCell ref="A63:A65"/>
    <mergeCell ref="B63:B65"/>
    <mergeCell ref="D57:D58"/>
    <mergeCell ref="C57:C58"/>
    <mergeCell ref="A57:A58"/>
    <mergeCell ref="B57:B58"/>
    <mergeCell ref="D59"/>
    <mergeCell ref="C59"/>
    <mergeCell ref="A59"/>
    <mergeCell ref="B59"/>
    <mergeCell ref="D60"/>
    <mergeCell ref="C60"/>
    <mergeCell ref="D51:D52"/>
    <mergeCell ref="C51:C52"/>
    <mergeCell ref="A51:A52"/>
    <mergeCell ref="B51:B52"/>
    <mergeCell ref="D53:D54"/>
    <mergeCell ref="C53:C54"/>
    <mergeCell ref="D55:D56"/>
    <mergeCell ref="C55:C56"/>
    <mergeCell ref="A53:A56"/>
    <mergeCell ref="B53:B56"/>
    <mergeCell ref="D44:D46"/>
    <mergeCell ref="C44:C46"/>
    <mergeCell ref="A44:A46"/>
    <mergeCell ref="B44:B46"/>
    <mergeCell ref="D47"/>
    <mergeCell ref="D48:D49"/>
    <mergeCell ref="D50"/>
    <mergeCell ref="C47:C50"/>
    <mergeCell ref="A47:A50"/>
    <mergeCell ref="B47:B50"/>
    <mergeCell ref="D33"/>
    <mergeCell ref="C33"/>
    <mergeCell ref="D34:D35"/>
    <mergeCell ref="C34:C35"/>
    <mergeCell ref="A33:A35"/>
    <mergeCell ref="B33:B35"/>
    <mergeCell ref="A36:A39"/>
    <mergeCell ref="B36:B39"/>
    <mergeCell ref="D40:D41"/>
    <mergeCell ref="A40:A43"/>
    <mergeCell ref="B40:B43"/>
    <mergeCell ref="D42"/>
    <mergeCell ref="C40:C42"/>
    <mergeCell ref="D36:D37"/>
    <mergeCell ref="D38"/>
    <mergeCell ref="C36:C38"/>
    <mergeCell ref="D39"/>
    <mergeCell ref="C39"/>
    <mergeCell ref="D43"/>
    <mergeCell ref="C43"/>
    <mergeCell ref="D25"/>
    <mergeCell ref="C25"/>
    <mergeCell ref="D26"/>
    <mergeCell ref="C26"/>
    <mergeCell ref="A24:A26"/>
    <mergeCell ref="B24:B26"/>
    <mergeCell ref="D27:D30"/>
    <mergeCell ref="C27:C30"/>
    <mergeCell ref="D31:D32"/>
    <mergeCell ref="C31:C32"/>
    <mergeCell ref="A27:A32"/>
    <mergeCell ref="B27:B32"/>
    <mergeCell ref="D18:D21"/>
    <mergeCell ref="C18:C21"/>
    <mergeCell ref="A18:A21"/>
    <mergeCell ref="B18:B21"/>
    <mergeCell ref="D22:D23"/>
    <mergeCell ref="C22:C23"/>
    <mergeCell ref="A22:A23"/>
    <mergeCell ref="B22:B23"/>
    <mergeCell ref="D24"/>
    <mergeCell ref="C24"/>
    <mergeCell ref="D15"/>
    <mergeCell ref="C15"/>
    <mergeCell ref="D9"/>
    <mergeCell ref="D10"/>
    <mergeCell ref="C9:C10"/>
    <mergeCell ref="D11:D13"/>
    <mergeCell ref="D16:D17"/>
    <mergeCell ref="C16:C17"/>
    <mergeCell ref="A15:A17"/>
    <mergeCell ref="B15:B17"/>
    <mergeCell ref="C11:C13"/>
    <mergeCell ref="D2:D4"/>
    <mergeCell ref="D5:D6"/>
    <mergeCell ref="C2:C6"/>
    <mergeCell ref="D7:D8"/>
    <mergeCell ref="C7:C8"/>
    <mergeCell ref="D14"/>
    <mergeCell ref="C14"/>
    <mergeCell ref="A2:A14"/>
    <mergeCell ref="B2:B1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D27E-98A5-8D4E-BF8F-888B330C1C5C}">
  <dimension ref="A1:K237"/>
  <sheetViews>
    <sheetView workbookViewId="0">
      <selection activeCell="D12" sqref="D12"/>
    </sheetView>
  </sheetViews>
  <sheetFormatPr baseColWidth="10" defaultColWidth="11" defaultRowHeight="16"/>
  <cols>
    <col min="1" max="1" width="14.6640625" customWidth="1"/>
    <col min="2" max="2" width="13.83203125" customWidth="1"/>
    <col min="3" max="3" width="13.6640625" customWidth="1"/>
    <col min="4" max="4" width="63.33203125" bestFit="1" customWidth="1"/>
    <col min="5" max="5" width="12.83203125" customWidth="1"/>
    <col min="6" max="6" width="32.6640625" customWidth="1"/>
    <col min="7" max="7" width="15.1640625" customWidth="1"/>
  </cols>
  <sheetData>
    <row r="1" spans="1:11" ht="17">
      <c r="A1" t="s">
        <v>1083</v>
      </c>
      <c r="B1" t="s">
        <v>1084</v>
      </c>
      <c r="C1" t="s">
        <v>1085</v>
      </c>
      <c r="D1" t="s">
        <v>419</v>
      </c>
      <c r="E1" t="s">
        <v>420</v>
      </c>
      <c r="F1" t="s">
        <v>1086</v>
      </c>
      <c r="G1" t="s">
        <v>421</v>
      </c>
      <c r="H1" s="3" t="s">
        <v>5</v>
      </c>
      <c r="J1" t="s">
        <v>488</v>
      </c>
      <c r="K1" t="s">
        <v>489</v>
      </c>
    </row>
    <row r="2" spans="1:11">
      <c r="A2" t="s">
        <v>8</v>
      </c>
      <c r="B2" t="s">
        <v>422</v>
      </c>
      <c r="C2">
        <v>1</v>
      </c>
      <c r="D2" t="s">
        <v>9</v>
      </c>
      <c r="E2" t="s">
        <v>336</v>
      </c>
      <c r="F2" t="s">
        <v>336</v>
      </c>
      <c r="G2">
        <v>1</v>
      </c>
      <c r="H2" t="str">
        <f>IF(E2="P","Required",E2 &amp; IF(Table1[[#This Row],[part_points]]&gt;1," points"," point"))</f>
        <v>Required</v>
      </c>
      <c r="J2">
        <v>0</v>
      </c>
      <c r="K2" t="s">
        <v>490</v>
      </c>
    </row>
    <row r="3" spans="1:11">
      <c r="A3" t="s">
        <v>14</v>
      </c>
      <c r="B3" t="s">
        <v>422</v>
      </c>
      <c r="C3">
        <v>2</v>
      </c>
      <c r="D3" t="s">
        <v>15</v>
      </c>
      <c r="E3" t="s">
        <v>336</v>
      </c>
      <c r="F3" t="s">
        <v>336</v>
      </c>
      <c r="G3">
        <v>1</v>
      </c>
      <c r="H3" t="str">
        <f>IF(E3="P","Required",E3 &amp; IF(Table1[[#This Row],[part_points]]&gt;1," points"," point"))</f>
        <v>Required</v>
      </c>
      <c r="J3">
        <v>40</v>
      </c>
      <c r="K3" t="s">
        <v>855</v>
      </c>
    </row>
    <row r="4" spans="1:11">
      <c r="A4" t="s">
        <v>20</v>
      </c>
      <c r="B4" t="s">
        <v>422</v>
      </c>
      <c r="C4">
        <v>3</v>
      </c>
      <c r="D4" t="s">
        <v>21</v>
      </c>
      <c r="E4" t="s">
        <v>336</v>
      </c>
      <c r="F4" t="s">
        <v>336</v>
      </c>
      <c r="G4">
        <v>1</v>
      </c>
      <c r="H4" t="str">
        <f>IF(E4="P","Required",E4 &amp; IF(Table1[[#This Row],[part_points]]&gt;1," points"," point"))</f>
        <v>Required</v>
      </c>
      <c r="J4">
        <v>50</v>
      </c>
      <c r="K4" t="s">
        <v>856</v>
      </c>
    </row>
    <row r="5" spans="1:11">
      <c r="A5" t="s">
        <v>26</v>
      </c>
      <c r="B5" t="s">
        <v>422</v>
      </c>
      <c r="C5">
        <v>4</v>
      </c>
      <c r="D5" t="s">
        <v>27</v>
      </c>
      <c r="E5" t="s">
        <v>336</v>
      </c>
      <c r="F5" t="s">
        <v>336</v>
      </c>
      <c r="G5">
        <v>1</v>
      </c>
      <c r="H5" t="str">
        <f>IF(E5="P","Required",E5 &amp; IF(Table1[[#This Row],[part_points]]&gt;1," points"," point"))</f>
        <v>Required</v>
      </c>
      <c r="J5">
        <v>60</v>
      </c>
      <c r="K5" t="s">
        <v>857</v>
      </c>
    </row>
    <row r="6" spans="1:11">
      <c r="A6" t="s">
        <v>32</v>
      </c>
      <c r="B6" t="s">
        <v>422</v>
      </c>
      <c r="C6">
        <v>5</v>
      </c>
      <c r="D6" t="s">
        <v>936</v>
      </c>
      <c r="E6" t="s">
        <v>336</v>
      </c>
      <c r="F6" t="s">
        <v>336</v>
      </c>
      <c r="G6">
        <v>1</v>
      </c>
      <c r="H6" t="str">
        <f>IF(E6="P","Required",E6 &amp; IF(Table1[[#This Row],[part_points]]&gt;1," points"," point"))</f>
        <v>Required</v>
      </c>
      <c r="J6">
        <v>80</v>
      </c>
      <c r="K6" t="s">
        <v>858</v>
      </c>
    </row>
    <row r="7" spans="1:11">
      <c r="A7" t="s">
        <v>37</v>
      </c>
      <c r="B7" t="s">
        <v>423</v>
      </c>
      <c r="C7">
        <v>1</v>
      </c>
      <c r="D7" t="s">
        <v>38</v>
      </c>
      <c r="E7" t="s">
        <v>336</v>
      </c>
      <c r="F7" t="s">
        <v>336</v>
      </c>
      <c r="G7">
        <v>1</v>
      </c>
      <c r="H7" t="str">
        <f>IF(E7="P","Required",E7 &amp; IF(Table1[[#This Row],[part_points]]&gt;1," points"," point"))</f>
        <v>Required</v>
      </c>
    </row>
    <row r="8" spans="1:11">
      <c r="A8" t="s">
        <v>42</v>
      </c>
      <c r="B8" t="s">
        <v>423</v>
      </c>
      <c r="C8">
        <v>2</v>
      </c>
      <c r="D8" t="s">
        <v>43</v>
      </c>
      <c r="E8" t="s">
        <v>336</v>
      </c>
      <c r="F8" t="s">
        <v>336</v>
      </c>
      <c r="G8">
        <v>1</v>
      </c>
      <c r="H8" t="str">
        <f>IF(E8="P","Required",E8 &amp; IF(Table1[[#This Row],[part_points]]&gt;1," points"," point"))</f>
        <v>Required</v>
      </c>
    </row>
    <row r="9" spans="1:11">
      <c r="A9" t="s">
        <v>47</v>
      </c>
      <c r="B9" t="s">
        <v>424</v>
      </c>
      <c r="C9">
        <v>1</v>
      </c>
      <c r="D9" t="s">
        <v>48</v>
      </c>
      <c r="E9" t="s">
        <v>336</v>
      </c>
      <c r="F9" t="s">
        <v>336</v>
      </c>
      <c r="G9">
        <v>1</v>
      </c>
      <c r="H9" t="str">
        <f>IF(E9="P","Required",E9 &amp; IF(Table1[[#This Row],[part_points]]&gt;1," points"," point"))</f>
        <v>Required</v>
      </c>
    </row>
    <row r="10" spans="1:11">
      <c r="A10" t="s">
        <v>53</v>
      </c>
      <c r="B10" t="s">
        <v>425</v>
      </c>
      <c r="C10">
        <v>1</v>
      </c>
      <c r="D10" t="s">
        <v>54</v>
      </c>
      <c r="E10" t="s">
        <v>336</v>
      </c>
      <c r="F10" t="s">
        <v>336</v>
      </c>
      <c r="G10">
        <v>1</v>
      </c>
      <c r="H10" t="str">
        <f>IF(E10="P","Required",E10 &amp; IF(Table1[[#This Row],[part_points]]&gt;1," points"," point"))</f>
        <v>Required</v>
      </c>
    </row>
    <row r="11" spans="1:11">
      <c r="A11" t="s">
        <v>59</v>
      </c>
      <c r="B11" t="s">
        <v>426</v>
      </c>
      <c r="C11">
        <v>1</v>
      </c>
      <c r="D11" t="s">
        <v>60</v>
      </c>
      <c r="E11">
        <v>2</v>
      </c>
      <c r="F11">
        <v>1</v>
      </c>
      <c r="G11">
        <v>1</v>
      </c>
      <c r="H11" t="str">
        <f>IF(E11="P","Required",E11 &amp; IF(Table1[[#This Row],[part_points]]&gt;1," points"," point"))</f>
        <v>2 points</v>
      </c>
    </row>
    <row r="12" spans="1:11">
      <c r="A12" t="s">
        <v>65</v>
      </c>
      <c r="B12" t="s">
        <v>426</v>
      </c>
      <c r="C12">
        <v>2</v>
      </c>
      <c r="D12" t="s">
        <v>66</v>
      </c>
      <c r="E12">
        <v>1</v>
      </c>
      <c r="F12">
        <v>1</v>
      </c>
      <c r="G12">
        <v>1</v>
      </c>
      <c r="H12" t="str">
        <f>IF(E12="P","Required",E12 &amp; IF(Table1[[#This Row],[part_points]]&gt;1," points"," point"))</f>
        <v>1 point</v>
      </c>
    </row>
    <row r="13" spans="1:11">
      <c r="A13" t="s">
        <v>71</v>
      </c>
      <c r="B13" t="s">
        <v>426</v>
      </c>
      <c r="C13">
        <v>3</v>
      </c>
      <c r="D13" t="s">
        <v>72</v>
      </c>
      <c r="E13">
        <v>1</v>
      </c>
      <c r="F13">
        <v>1</v>
      </c>
      <c r="G13">
        <v>1</v>
      </c>
      <c r="H13" t="str">
        <f>IF(E13="P","Required",E13 &amp; IF(Table1[[#This Row],[part_points]]&gt;1," points"," point"))</f>
        <v>1 point</v>
      </c>
    </row>
    <row r="14" spans="1:11">
      <c r="A14" t="s">
        <v>77</v>
      </c>
      <c r="B14" t="s">
        <v>427</v>
      </c>
      <c r="C14">
        <v>1</v>
      </c>
      <c r="D14" t="s">
        <v>78</v>
      </c>
      <c r="E14">
        <v>2</v>
      </c>
      <c r="F14">
        <v>1</v>
      </c>
      <c r="G14">
        <v>1</v>
      </c>
      <c r="H14" t="str">
        <f>IF(E14="P","Required",E14 &amp; IF(Table1[[#This Row],[part_points]]&gt;1," points"," point"))</f>
        <v>2 points</v>
      </c>
    </row>
    <row r="15" spans="1:11">
      <c r="A15" t="s">
        <v>81</v>
      </c>
      <c r="B15" t="s">
        <v>427</v>
      </c>
      <c r="C15">
        <v>2</v>
      </c>
      <c r="D15" t="s">
        <v>82</v>
      </c>
      <c r="E15">
        <v>1</v>
      </c>
      <c r="F15">
        <v>1</v>
      </c>
      <c r="G15">
        <v>1</v>
      </c>
      <c r="H15" t="str">
        <f>IF(E15="P","Required",E15 &amp; IF(Table1[[#This Row],[part_points]]&gt;1," points"," point"))</f>
        <v>1 point</v>
      </c>
    </row>
    <row r="16" spans="1:11">
      <c r="A16" t="s">
        <v>86</v>
      </c>
      <c r="B16" t="s">
        <v>428</v>
      </c>
      <c r="C16">
        <v>1</v>
      </c>
      <c r="D16" t="s">
        <v>87</v>
      </c>
      <c r="E16">
        <v>1</v>
      </c>
      <c r="F16">
        <v>1</v>
      </c>
      <c r="G16">
        <v>1</v>
      </c>
      <c r="H16" t="str">
        <f>IF(E16="P","Required",E16 &amp; IF(Table1[[#This Row],[part_points]]&gt;1," points"," point"))</f>
        <v>1 point</v>
      </c>
    </row>
    <row r="17" spans="1:8">
      <c r="A17" t="s">
        <v>90</v>
      </c>
      <c r="B17" t="s">
        <v>428</v>
      </c>
      <c r="C17">
        <v>2</v>
      </c>
      <c r="D17" t="s">
        <v>474</v>
      </c>
      <c r="E17">
        <v>1</v>
      </c>
      <c r="F17">
        <v>1</v>
      </c>
      <c r="G17">
        <v>1</v>
      </c>
      <c r="H17" t="str">
        <f>IF(E17="P","Required",E17 &amp; IF(Table1[[#This Row],[part_points]]&gt;1," points"," point"))</f>
        <v>1 point</v>
      </c>
    </row>
    <row r="18" spans="1:8">
      <c r="A18" t="s">
        <v>95</v>
      </c>
      <c r="B18" t="s">
        <v>429</v>
      </c>
      <c r="C18">
        <v>1</v>
      </c>
      <c r="D18" t="s">
        <v>96</v>
      </c>
      <c r="E18">
        <v>1</v>
      </c>
      <c r="F18">
        <v>1</v>
      </c>
      <c r="G18">
        <v>1</v>
      </c>
      <c r="H18" t="str">
        <f>IF(E18="P","Required",E18 &amp; IF(Table1[[#This Row],[part_points]]&gt;1," points"," point"))</f>
        <v>1 point</v>
      </c>
    </row>
    <row r="19" spans="1:8">
      <c r="A19" t="s">
        <v>101</v>
      </c>
      <c r="B19" t="s">
        <v>429</v>
      </c>
      <c r="C19">
        <v>2</v>
      </c>
      <c r="D19" t="s">
        <v>102</v>
      </c>
      <c r="E19">
        <v>1</v>
      </c>
      <c r="F19">
        <v>1</v>
      </c>
      <c r="G19">
        <v>1</v>
      </c>
      <c r="H19" t="str">
        <f>IF(E19="P","Required",E19 &amp; IF(Table1[[#This Row],[part_points]]&gt;1," points"," point"))</f>
        <v>1 point</v>
      </c>
    </row>
    <row r="20" spans="1:8">
      <c r="A20" t="s">
        <v>107</v>
      </c>
      <c r="B20" t="s">
        <v>430</v>
      </c>
      <c r="C20">
        <v>1</v>
      </c>
      <c r="D20" t="s">
        <v>108</v>
      </c>
      <c r="E20">
        <v>1</v>
      </c>
      <c r="F20">
        <v>1</v>
      </c>
      <c r="G20">
        <v>1</v>
      </c>
      <c r="H20" t="str">
        <f>IF(E20="P","Required",E20 &amp; IF(Table1[[#This Row],[part_points]]&gt;1," points"," point"))</f>
        <v>1 point</v>
      </c>
    </row>
    <row r="21" spans="1:8">
      <c r="A21" t="s">
        <v>113</v>
      </c>
      <c r="B21" t="s">
        <v>430</v>
      </c>
      <c r="C21">
        <v>2</v>
      </c>
      <c r="D21" t="s">
        <v>114</v>
      </c>
      <c r="E21">
        <v>1</v>
      </c>
      <c r="F21">
        <v>1</v>
      </c>
      <c r="G21">
        <v>1</v>
      </c>
      <c r="H21" t="str">
        <f>IF(E21="P","Required",E21 &amp; IF(Table1[[#This Row],[part_points]]&gt;1," points"," point"))</f>
        <v>1 point</v>
      </c>
    </row>
    <row r="22" spans="1:8">
      <c r="A22" t="s">
        <v>119</v>
      </c>
      <c r="B22" t="s">
        <v>431</v>
      </c>
      <c r="C22">
        <v>1</v>
      </c>
      <c r="D22" t="s">
        <v>120</v>
      </c>
      <c r="E22">
        <v>1</v>
      </c>
      <c r="F22">
        <v>1</v>
      </c>
      <c r="G22">
        <v>1</v>
      </c>
      <c r="H22" t="str">
        <f>IF(E22="P","Required",E22 &amp; IF(Table1[[#This Row],[part_points]]&gt;1," points"," point"))</f>
        <v>1 point</v>
      </c>
    </row>
    <row r="23" spans="1:8">
      <c r="A23" t="s">
        <v>123</v>
      </c>
      <c r="B23" t="s">
        <v>432</v>
      </c>
      <c r="C23">
        <v>1</v>
      </c>
      <c r="D23" t="s">
        <v>124</v>
      </c>
      <c r="E23">
        <v>1</v>
      </c>
      <c r="F23">
        <v>1</v>
      </c>
      <c r="G23">
        <v>1</v>
      </c>
      <c r="H23" t="str">
        <f>IF(E23="P","Required",E23 &amp; IF(Table1[[#This Row],[part_points]]&gt;1," points"," point"))</f>
        <v>1 point</v>
      </c>
    </row>
    <row r="24" spans="1:8">
      <c r="A24" t="s">
        <v>128</v>
      </c>
      <c r="B24" t="s">
        <v>433</v>
      </c>
      <c r="C24">
        <v>1</v>
      </c>
      <c r="D24" t="s">
        <v>129</v>
      </c>
      <c r="E24">
        <v>1</v>
      </c>
      <c r="F24">
        <v>1</v>
      </c>
      <c r="G24">
        <v>1</v>
      </c>
      <c r="H24" t="str">
        <f>IF(E24="P","Required",E24 &amp; IF(Table1[[#This Row],[part_points]]&gt;1," points"," point"))</f>
        <v>1 point</v>
      </c>
    </row>
    <row r="25" spans="1:8">
      <c r="A25" t="s">
        <v>132</v>
      </c>
      <c r="B25" t="s">
        <v>434</v>
      </c>
      <c r="C25">
        <v>1</v>
      </c>
      <c r="D25" t="s">
        <v>133</v>
      </c>
      <c r="E25">
        <v>1</v>
      </c>
      <c r="F25">
        <v>1</v>
      </c>
      <c r="G25">
        <v>1</v>
      </c>
      <c r="H25" t="str">
        <f>IF(E25="P","Required",E25 &amp; IF(Table1[[#This Row],[part_points]]&gt;1," points"," point"))</f>
        <v>1 point</v>
      </c>
    </row>
    <row r="26" spans="1:8">
      <c r="A26" t="s">
        <v>1395</v>
      </c>
      <c r="B26" t="s">
        <v>434</v>
      </c>
      <c r="C26">
        <v>2</v>
      </c>
      <c r="D26" t="s">
        <v>1396</v>
      </c>
      <c r="E26">
        <v>2</v>
      </c>
      <c r="F26">
        <v>2</v>
      </c>
      <c r="G26">
        <v>1</v>
      </c>
      <c r="H26" t="str">
        <f>IF(E26="P","Required",E26 &amp; IF(Table1[[#This Row],[part_points]]&gt;1," points"," point"))</f>
        <v>2 points</v>
      </c>
    </row>
    <row r="27" spans="1:8">
      <c r="A27" t="s">
        <v>138</v>
      </c>
      <c r="B27" t="s">
        <v>435</v>
      </c>
      <c r="C27">
        <v>1</v>
      </c>
      <c r="D27" t="s">
        <v>898</v>
      </c>
      <c r="E27">
        <v>1</v>
      </c>
      <c r="F27">
        <v>1</v>
      </c>
      <c r="G27">
        <v>1</v>
      </c>
      <c r="H27" t="str">
        <f>IF(E27="P","Required",E27 &amp; IF(Table1[[#This Row],[part_points]]&gt;1," points"," point"))</f>
        <v>1 point</v>
      </c>
    </row>
    <row r="28" spans="1:8">
      <c r="A28" t="s">
        <v>158</v>
      </c>
      <c r="B28" t="s">
        <v>436</v>
      </c>
      <c r="C28">
        <v>1</v>
      </c>
      <c r="D28" t="s">
        <v>159</v>
      </c>
      <c r="E28" t="s">
        <v>336</v>
      </c>
      <c r="F28" t="s">
        <v>336</v>
      </c>
      <c r="G28">
        <v>2</v>
      </c>
      <c r="H28" t="str">
        <f>IF(E28="P","Required",E28 &amp; IF(Table1[[#This Row],[part_points]]&gt;1," points"," point"))</f>
        <v>Required</v>
      </c>
    </row>
    <row r="29" spans="1:8">
      <c r="A29" t="s">
        <v>164</v>
      </c>
      <c r="B29" t="s">
        <v>437</v>
      </c>
      <c r="C29">
        <v>1</v>
      </c>
      <c r="D29" t="s">
        <v>165</v>
      </c>
      <c r="E29" t="s">
        <v>336</v>
      </c>
      <c r="F29" t="s">
        <v>336</v>
      </c>
      <c r="G29">
        <v>2</v>
      </c>
      <c r="H29" t="str">
        <f>IF(E29="P","Required",E29 &amp; IF(Table1[[#This Row],[part_points]]&gt;1," points"," point"))</f>
        <v>Required</v>
      </c>
    </row>
    <row r="30" spans="1:8">
      <c r="A30" t="s">
        <v>170</v>
      </c>
      <c r="B30" t="s">
        <v>437</v>
      </c>
      <c r="C30">
        <v>2</v>
      </c>
      <c r="D30" t="s">
        <v>171</v>
      </c>
      <c r="E30" t="s">
        <v>336</v>
      </c>
      <c r="F30" t="s">
        <v>336</v>
      </c>
      <c r="G30">
        <v>2</v>
      </c>
      <c r="H30" t="str">
        <f>IF(E30="P","Required",E30 &amp; IF(Table1[[#This Row],[part_points]]&gt;1," points"," point"))</f>
        <v>Required</v>
      </c>
    </row>
    <row r="31" spans="1:8">
      <c r="A31" t="s">
        <v>176</v>
      </c>
      <c r="B31" t="s">
        <v>438</v>
      </c>
      <c r="C31">
        <v>1</v>
      </c>
      <c r="D31" t="s">
        <v>177</v>
      </c>
      <c r="E31" t="s">
        <v>336</v>
      </c>
      <c r="F31" t="s">
        <v>336</v>
      </c>
      <c r="G31">
        <v>2</v>
      </c>
      <c r="H31" t="str">
        <f>IF(E31="P","Required",E31 &amp; IF(Table1[[#This Row],[part_points]]&gt;1," points"," point"))</f>
        <v>Required</v>
      </c>
    </row>
    <row r="32" spans="1:8">
      <c r="A32" t="s">
        <v>181</v>
      </c>
      <c r="B32" t="s">
        <v>438</v>
      </c>
      <c r="C32">
        <v>2</v>
      </c>
      <c r="D32" t="s">
        <v>182</v>
      </c>
      <c r="E32" t="s">
        <v>336</v>
      </c>
      <c r="F32" t="s">
        <v>336</v>
      </c>
      <c r="G32">
        <v>2</v>
      </c>
      <c r="H32" t="str">
        <f>IF(E32="P","Required",E32 &amp; IF(Table1[[#This Row],[part_points]]&gt;1," points"," point"))</f>
        <v>Required</v>
      </c>
    </row>
    <row r="33" spans="1:8">
      <c r="A33" t="s">
        <v>187</v>
      </c>
      <c r="B33" t="s">
        <v>439</v>
      </c>
      <c r="C33">
        <v>1</v>
      </c>
      <c r="D33" t="s">
        <v>188</v>
      </c>
      <c r="E33">
        <v>1</v>
      </c>
      <c r="F33">
        <v>1</v>
      </c>
      <c r="G33">
        <v>2</v>
      </c>
      <c r="H33" t="str">
        <f>IF(E33="P","Required",E33 &amp; IF(Table1[[#This Row],[part_points]]&gt;1," points"," point"))</f>
        <v>1 point</v>
      </c>
    </row>
    <row r="34" spans="1:8">
      <c r="A34" t="s">
        <v>192</v>
      </c>
      <c r="B34" t="s">
        <v>440</v>
      </c>
      <c r="C34">
        <v>1</v>
      </c>
      <c r="D34" t="s">
        <v>193</v>
      </c>
      <c r="E34">
        <v>2</v>
      </c>
      <c r="F34">
        <v>2</v>
      </c>
      <c r="G34">
        <v>2</v>
      </c>
      <c r="H34" t="str">
        <f>IF(E34="P","Required",E34 &amp; IF(Table1[[#This Row],[part_points]]&gt;1," points"," point"))</f>
        <v>2 points</v>
      </c>
    </row>
    <row r="35" spans="1:8">
      <c r="A35" t="s">
        <v>197</v>
      </c>
      <c r="B35" t="s">
        <v>440</v>
      </c>
      <c r="C35">
        <v>2</v>
      </c>
      <c r="D35" t="s">
        <v>198</v>
      </c>
      <c r="E35">
        <v>1</v>
      </c>
      <c r="F35">
        <v>1</v>
      </c>
      <c r="G35">
        <v>2</v>
      </c>
      <c r="H35" t="str">
        <f>IF(E35="P","Required",E35 &amp; IF(Table1[[#This Row],[part_points]]&gt;1," points"," point"))</f>
        <v>1 point</v>
      </c>
    </row>
    <row r="36" spans="1:8">
      <c r="A36" t="s">
        <v>201</v>
      </c>
      <c r="B36" t="s">
        <v>441</v>
      </c>
      <c r="C36">
        <v>1</v>
      </c>
      <c r="D36" t="s">
        <v>202</v>
      </c>
      <c r="E36">
        <v>1</v>
      </c>
      <c r="F36">
        <v>1</v>
      </c>
      <c r="G36">
        <v>2</v>
      </c>
      <c r="H36" t="str">
        <f>IF(E36="P","Required",E36 &amp; IF(Table1[[#This Row],[part_points]]&gt;1," points"," point"))</f>
        <v>1 point</v>
      </c>
    </row>
    <row r="37" spans="1:8">
      <c r="A37" t="s">
        <v>204</v>
      </c>
      <c r="B37" t="s">
        <v>442</v>
      </c>
      <c r="C37">
        <v>1</v>
      </c>
      <c r="D37" t="s">
        <v>205</v>
      </c>
      <c r="E37">
        <v>1</v>
      </c>
      <c r="F37">
        <v>1</v>
      </c>
      <c r="G37">
        <v>2</v>
      </c>
      <c r="H37" t="str">
        <f>IF(E37="P","Required",E37 &amp; IF(Table1[[#This Row],[part_points]]&gt;1," points"," point"))</f>
        <v>1 point</v>
      </c>
    </row>
    <row r="38" spans="1:8">
      <c r="A38" t="s">
        <v>209</v>
      </c>
      <c r="B38" t="s">
        <v>442</v>
      </c>
      <c r="C38">
        <v>2</v>
      </c>
      <c r="D38" t="s">
        <v>210</v>
      </c>
      <c r="E38">
        <v>1</v>
      </c>
      <c r="F38">
        <v>1</v>
      </c>
      <c r="G38">
        <v>2</v>
      </c>
      <c r="H38" t="str">
        <f>IF(E38="P","Required",E38 &amp; IF(Table1[[#This Row],[part_points]]&gt;1," points"," point"))</f>
        <v>1 point</v>
      </c>
    </row>
    <row r="39" spans="1:8">
      <c r="A39" t="s">
        <v>213</v>
      </c>
      <c r="B39" t="s">
        <v>442</v>
      </c>
      <c r="C39">
        <v>3</v>
      </c>
      <c r="D39" t="s">
        <v>214</v>
      </c>
      <c r="E39">
        <v>1</v>
      </c>
      <c r="F39">
        <v>1</v>
      </c>
      <c r="G39">
        <v>2</v>
      </c>
      <c r="H39" t="str">
        <f>IF(E39="P","Required",E39 &amp; IF(Table1[[#This Row],[part_points]]&gt;1," points"," point"))</f>
        <v>1 point</v>
      </c>
    </row>
    <row r="40" spans="1:8">
      <c r="A40" t="s">
        <v>219</v>
      </c>
      <c r="B40" t="s">
        <v>443</v>
      </c>
      <c r="C40">
        <v>1</v>
      </c>
      <c r="D40" t="s">
        <v>1443</v>
      </c>
      <c r="E40">
        <v>1</v>
      </c>
      <c r="F40">
        <v>1</v>
      </c>
      <c r="G40">
        <v>2</v>
      </c>
      <c r="H40" t="str">
        <f>IF(E40="P","Required",E40 &amp; IF(Table1[[#This Row],[part_points]]&gt;1," points"," point"))</f>
        <v>1 point</v>
      </c>
    </row>
    <row r="41" spans="1:8">
      <c r="A41" t="s">
        <v>223</v>
      </c>
      <c r="B41" t="s">
        <v>443</v>
      </c>
      <c r="C41">
        <v>2</v>
      </c>
      <c r="D41" t="s">
        <v>1444</v>
      </c>
      <c r="E41">
        <v>1</v>
      </c>
      <c r="F41">
        <v>1</v>
      </c>
      <c r="G41">
        <v>2</v>
      </c>
      <c r="H41" t="str">
        <f>IF(E41="P","Required",E41 &amp; IF(Table1[[#This Row],[part_points]]&gt;1," points"," point"))</f>
        <v>1 point</v>
      </c>
    </row>
    <row r="42" spans="1:8">
      <c r="A42" t="s">
        <v>228</v>
      </c>
      <c r="B42" t="s">
        <v>443</v>
      </c>
      <c r="C42">
        <v>3</v>
      </c>
      <c r="D42" t="s">
        <v>229</v>
      </c>
      <c r="E42">
        <v>1</v>
      </c>
      <c r="F42">
        <v>1</v>
      </c>
      <c r="G42">
        <v>2</v>
      </c>
      <c r="H42" t="str">
        <f>IF(E42="P","Required",E42 &amp; IF(Table1[[#This Row],[part_points]]&gt;1," points"," point"))</f>
        <v>1 point</v>
      </c>
    </row>
    <row r="43" spans="1:8">
      <c r="A43" t="s">
        <v>899</v>
      </c>
      <c r="B43" t="s">
        <v>443</v>
      </c>
      <c r="C43">
        <v>4</v>
      </c>
      <c r="D43" t="s">
        <v>900</v>
      </c>
      <c r="E43">
        <v>1</v>
      </c>
      <c r="F43">
        <v>1</v>
      </c>
      <c r="G43">
        <v>2</v>
      </c>
      <c r="H43" t="str">
        <f>IF(E43="P","Required",E43 &amp; IF(Table1[[#This Row],[part_points]]&gt;1," points"," point"))</f>
        <v>1 point</v>
      </c>
    </row>
    <row r="44" spans="1:8">
      <c r="A44" t="s">
        <v>475</v>
      </c>
      <c r="B44" t="s">
        <v>471</v>
      </c>
      <c r="C44">
        <v>1</v>
      </c>
      <c r="D44" t="s">
        <v>335</v>
      </c>
      <c r="E44">
        <v>2</v>
      </c>
      <c r="F44">
        <v>2</v>
      </c>
      <c r="G44">
        <v>2</v>
      </c>
      <c r="H44" t="str">
        <f>IF(E44="P","Required",E44 &amp; IF(Table1[[#This Row],[part_points]]&gt;1," points"," point"))</f>
        <v>2 points</v>
      </c>
    </row>
    <row r="45" spans="1:8">
      <c r="A45" t="s">
        <v>254</v>
      </c>
      <c r="B45" t="s">
        <v>444</v>
      </c>
      <c r="C45">
        <v>1</v>
      </c>
      <c r="D45" t="s">
        <v>255</v>
      </c>
      <c r="E45" t="s">
        <v>336</v>
      </c>
      <c r="F45" t="s">
        <v>336</v>
      </c>
      <c r="G45">
        <v>3</v>
      </c>
      <c r="H45" t="str">
        <f>IF(E45="P","Required",E45 &amp; IF(Table1[[#This Row],[part_points]]&gt;1," points"," point"))</f>
        <v>Required</v>
      </c>
    </row>
    <row r="46" spans="1:8">
      <c r="A46" t="s">
        <v>260</v>
      </c>
      <c r="B46" t="s">
        <v>444</v>
      </c>
      <c r="C46">
        <v>2</v>
      </c>
      <c r="D46" t="s">
        <v>261</v>
      </c>
      <c r="E46" t="s">
        <v>336</v>
      </c>
      <c r="F46" t="s">
        <v>336</v>
      </c>
      <c r="G46">
        <v>3</v>
      </c>
      <c r="H46" t="str">
        <f>IF(E46="P","Required",E46 &amp; IF(Table1[[#This Row],[part_points]]&gt;1," points"," point"))</f>
        <v>Required</v>
      </c>
    </row>
    <row r="47" spans="1:8">
      <c r="A47" t="s">
        <v>265</v>
      </c>
      <c r="B47" t="s">
        <v>445</v>
      </c>
      <c r="C47">
        <v>1</v>
      </c>
      <c r="D47" t="s">
        <v>266</v>
      </c>
      <c r="E47" t="s">
        <v>336</v>
      </c>
      <c r="F47" t="s">
        <v>336</v>
      </c>
      <c r="G47">
        <v>3</v>
      </c>
      <c r="H47" t="str">
        <f>IF(E47="P","Required",E47 &amp; IF(Table1[[#This Row],[part_points]]&gt;1," points"," point"))</f>
        <v>Required</v>
      </c>
    </row>
    <row r="48" spans="1:8">
      <c r="A48" t="s">
        <v>269</v>
      </c>
      <c r="B48" t="s">
        <v>445</v>
      </c>
      <c r="C48">
        <v>2</v>
      </c>
      <c r="D48" t="s">
        <v>270</v>
      </c>
      <c r="E48" t="s">
        <v>336</v>
      </c>
      <c r="F48" t="s">
        <v>336</v>
      </c>
      <c r="G48">
        <v>3</v>
      </c>
      <c r="H48" t="str">
        <f>IF(E48="P","Required",E48 &amp; IF(Table1[[#This Row],[part_points]]&gt;1," points"," point"))</f>
        <v>Required</v>
      </c>
    </row>
    <row r="49" spans="1:8">
      <c r="A49" t="s">
        <v>273</v>
      </c>
      <c r="B49" t="s">
        <v>445</v>
      </c>
      <c r="C49">
        <v>3</v>
      </c>
      <c r="D49" t="s">
        <v>274</v>
      </c>
      <c r="E49" t="s">
        <v>336</v>
      </c>
      <c r="F49" t="s">
        <v>336</v>
      </c>
      <c r="G49">
        <v>3</v>
      </c>
      <c r="H49" t="str">
        <f>IF(E49="P","Required",E49 &amp; IF(Table1[[#This Row],[part_points]]&gt;1," points"," point"))</f>
        <v>Required</v>
      </c>
    </row>
    <row r="50" spans="1:8">
      <c r="A50" t="s">
        <v>276</v>
      </c>
      <c r="B50" t="s">
        <v>446</v>
      </c>
      <c r="C50">
        <v>1</v>
      </c>
      <c r="D50" t="s">
        <v>277</v>
      </c>
      <c r="E50">
        <v>1</v>
      </c>
      <c r="F50">
        <v>1</v>
      </c>
      <c r="G50">
        <v>3</v>
      </c>
      <c r="H50" t="str">
        <f>IF(E50="P","Required",E50 &amp; IF(Table1[[#This Row],[part_points]]&gt;1," points"," point"))</f>
        <v>1 point</v>
      </c>
    </row>
    <row r="51" spans="1:8">
      <c r="A51" t="s">
        <v>280</v>
      </c>
      <c r="B51" t="s">
        <v>446</v>
      </c>
      <c r="C51">
        <v>2</v>
      </c>
      <c r="D51" t="s">
        <v>281</v>
      </c>
      <c r="E51">
        <v>1</v>
      </c>
      <c r="F51">
        <v>1</v>
      </c>
      <c r="G51">
        <v>3</v>
      </c>
      <c r="H51" t="str">
        <f>IF(E51="P","Required",E51 &amp; IF(Table1[[#This Row],[part_points]]&gt;1," points"," point"))</f>
        <v>1 point</v>
      </c>
    </row>
    <row r="52" spans="1:8">
      <c r="A52" t="s">
        <v>283</v>
      </c>
      <c r="B52" t="s">
        <v>447</v>
      </c>
      <c r="C52">
        <v>1</v>
      </c>
      <c r="D52" t="s">
        <v>284</v>
      </c>
      <c r="E52">
        <v>1</v>
      </c>
      <c r="F52">
        <v>1</v>
      </c>
      <c r="G52">
        <v>3</v>
      </c>
      <c r="H52" t="str">
        <f>IF(E52="P","Required",E52 &amp; IF(Table1[[#This Row],[part_points]]&gt;1," points"," point"))</f>
        <v>1 point</v>
      </c>
    </row>
    <row r="53" spans="1:8">
      <c r="A53" t="s">
        <v>286</v>
      </c>
      <c r="B53" t="s">
        <v>448</v>
      </c>
      <c r="C53">
        <v>1</v>
      </c>
      <c r="D53" t="s">
        <v>287</v>
      </c>
      <c r="E53">
        <v>1</v>
      </c>
      <c r="F53">
        <v>1</v>
      </c>
      <c r="G53">
        <v>3</v>
      </c>
      <c r="H53" t="str">
        <f>IF(E53="P","Required",E53 &amp; IF(Table1[[#This Row],[part_points]]&gt;1," points"," point"))</f>
        <v>1 point</v>
      </c>
    </row>
    <row r="54" spans="1:8">
      <c r="A54" t="s">
        <v>289</v>
      </c>
      <c r="B54" t="s">
        <v>449</v>
      </c>
      <c r="C54">
        <v>1</v>
      </c>
      <c r="D54" t="s">
        <v>290</v>
      </c>
      <c r="E54">
        <v>1</v>
      </c>
      <c r="F54">
        <v>1</v>
      </c>
      <c r="G54">
        <v>3</v>
      </c>
      <c r="H54" t="str">
        <f>IF(E54="P","Required",E54 &amp; IF(Table1[[#This Row],[part_points]]&gt;1," points"," point"))</f>
        <v>1 point</v>
      </c>
    </row>
    <row r="55" spans="1:8">
      <c r="A55" t="s">
        <v>293</v>
      </c>
      <c r="B55" t="s">
        <v>450</v>
      </c>
      <c r="C55">
        <v>1</v>
      </c>
      <c r="D55" t="s">
        <v>294</v>
      </c>
      <c r="E55">
        <v>1</v>
      </c>
      <c r="F55">
        <v>1</v>
      </c>
      <c r="G55">
        <v>3</v>
      </c>
      <c r="H55" t="str">
        <f>IF(E55="P","Required",E55 &amp; IF(Table1[[#This Row],[part_points]]&gt;1," points"," point"))</f>
        <v>1 point</v>
      </c>
    </row>
    <row r="56" spans="1:8">
      <c r="A56" t="s">
        <v>298</v>
      </c>
      <c r="B56" t="s">
        <v>451</v>
      </c>
      <c r="C56">
        <v>1</v>
      </c>
      <c r="D56" t="s">
        <v>299</v>
      </c>
      <c r="E56">
        <v>2</v>
      </c>
      <c r="F56">
        <v>2</v>
      </c>
      <c r="G56">
        <v>3</v>
      </c>
      <c r="H56" t="str">
        <f>IF(E56="P","Required",E56 &amp; IF(Table1[[#This Row],[part_points]]&gt;1," points"," point"))</f>
        <v>2 points</v>
      </c>
    </row>
    <row r="57" spans="1:8">
      <c r="A57" t="s">
        <v>304</v>
      </c>
      <c r="B57" t="s">
        <v>452</v>
      </c>
      <c r="C57">
        <v>1</v>
      </c>
      <c r="D57" t="s">
        <v>305</v>
      </c>
      <c r="E57">
        <v>1</v>
      </c>
      <c r="F57">
        <v>1</v>
      </c>
      <c r="G57">
        <v>3</v>
      </c>
      <c r="H57" t="str">
        <f>IF(E57="P","Required",E57 &amp; IF(Table1[[#This Row],[part_points]]&gt;1," points"," point"))</f>
        <v>1 point</v>
      </c>
    </row>
    <row r="58" spans="1:8">
      <c r="A58" t="s">
        <v>310</v>
      </c>
      <c r="B58" t="s">
        <v>452</v>
      </c>
      <c r="C58">
        <v>2</v>
      </c>
      <c r="D58" t="s">
        <v>1025</v>
      </c>
      <c r="E58">
        <v>1</v>
      </c>
      <c r="F58">
        <v>1</v>
      </c>
      <c r="G58">
        <v>3</v>
      </c>
      <c r="H58" t="str">
        <f>IF(E58="P","Required",E58 &amp; IF(Table1[[#This Row],[part_points]]&gt;1," points"," point"))</f>
        <v>1 point</v>
      </c>
    </row>
    <row r="59" spans="1:8">
      <c r="A59" t="s">
        <v>313</v>
      </c>
      <c r="B59" t="s">
        <v>453</v>
      </c>
      <c r="C59">
        <v>1</v>
      </c>
      <c r="D59" t="s">
        <v>314</v>
      </c>
      <c r="E59">
        <v>1</v>
      </c>
      <c r="F59">
        <v>1</v>
      </c>
      <c r="G59">
        <v>3</v>
      </c>
      <c r="H59" t="str">
        <f>IF(E59="P","Required",E59 &amp; IF(Table1[[#This Row],[part_points]]&gt;1," points"," point"))</f>
        <v>1 point</v>
      </c>
    </row>
    <row r="60" spans="1:8">
      <c r="A60" t="s">
        <v>319</v>
      </c>
      <c r="B60" t="s">
        <v>454</v>
      </c>
      <c r="C60">
        <v>1</v>
      </c>
      <c r="D60" t="s">
        <v>320</v>
      </c>
      <c r="E60">
        <v>1</v>
      </c>
      <c r="F60">
        <v>1</v>
      </c>
      <c r="G60">
        <v>3</v>
      </c>
      <c r="H60" t="str">
        <f>IF(E60="P","Required",E60 &amp; IF(Table1[[#This Row],[part_points]]&gt;1," points"," point"))</f>
        <v>1 point</v>
      </c>
    </row>
    <row r="61" spans="1:8">
      <c r="A61" t="s">
        <v>323</v>
      </c>
      <c r="B61" t="s">
        <v>455</v>
      </c>
      <c r="C61">
        <v>1</v>
      </c>
      <c r="D61" t="s">
        <v>324</v>
      </c>
      <c r="E61">
        <v>2</v>
      </c>
      <c r="F61">
        <v>2</v>
      </c>
      <c r="G61">
        <v>3</v>
      </c>
      <c r="H61" t="str">
        <f>IF(E61="P","Required",E61 &amp; IF(Table1[[#This Row],[part_points]]&gt;1," points"," point"))</f>
        <v>2 points</v>
      </c>
    </row>
    <row r="62" spans="1:8">
      <c r="A62" t="s">
        <v>326</v>
      </c>
      <c r="B62" t="s">
        <v>456</v>
      </c>
      <c r="C62">
        <v>1</v>
      </c>
      <c r="D62" t="s">
        <v>327</v>
      </c>
      <c r="E62">
        <v>1</v>
      </c>
      <c r="F62">
        <v>1</v>
      </c>
      <c r="G62">
        <v>3</v>
      </c>
      <c r="H62" t="str">
        <f>IF(E62="P","Required",E62 &amp; IF(Table1[[#This Row],[part_points]]&gt;1," points"," point"))</f>
        <v>1 point</v>
      </c>
    </row>
    <row r="63" spans="1:8">
      <c r="A63" t="s">
        <v>1087</v>
      </c>
      <c r="B63" t="s">
        <v>1088</v>
      </c>
      <c r="C63">
        <v>1</v>
      </c>
      <c r="D63" t="s">
        <v>329</v>
      </c>
      <c r="E63">
        <v>1</v>
      </c>
      <c r="F63">
        <v>1</v>
      </c>
      <c r="G63">
        <v>3</v>
      </c>
      <c r="H63" t="str">
        <f>IF(E63="P","Required",E63 &amp; IF(Table1[[#This Row],[part_points]]&gt;1," points"," point"))</f>
        <v>1 point</v>
      </c>
    </row>
    <row r="64" spans="1:8">
      <c r="A64" t="s">
        <v>10</v>
      </c>
      <c r="B64" t="s">
        <v>457</v>
      </c>
      <c r="C64">
        <v>1</v>
      </c>
      <c r="D64" t="s">
        <v>11</v>
      </c>
      <c r="E64" t="s">
        <v>336</v>
      </c>
      <c r="F64" t="s">
        <v>336</v>
      </c>
      <c r="G64">
        <v>4</v>
      </c>
      <c r="H64" t="str">
        <f>IF(E64="P","Required",E64 &amp; IF(Table1[[#This Row],[part_points]]&gt;1," points"," point"))</f>
        <v>Required</v>
      </c>
    </row>
    <row r="65" spans="1:8">
      <c r="A65" t="s">
        <v>16</v>
      </c>
      <c r="B65" t="s">
        <v>458</v>
      </c>
      <c r="C65">
        <v>1</v>
      </c>
      <c r="D65" t="s">
        <v>17</v>
      </c>
      <c r="E65" t="s">
        <v>336</v>
      </c>
      <c r="F65" t="s">
        <v>336</v>
      </c>
      <c r="G65">
        <v>4</v>
      </c>
      <c r="H65" t="str">
        <f>IF(E65="P","Required",E65 &amp; IF(Table1[[#This Row],[part_points]]&gt;1," points"," point"))</f>
        <v>Required</v>
      </c>
    </row>
    <row r="66" spans="1:8">
      <c r="A66" t="s">
        <v>22</v>
      </c>
      <c r="B66" t="s">
        <v>459</v>
      </c>
      <c r="C66">
        <v>1</v>
      </c>
      <c r="D66" t="s">
        <v>23</v>
      </c>
      <c r="E66">
        <v>3</v>
      </c>
      <c r="F66">
        <v>1</v>
      </c>
      <c r="G66">
        <v>4</v>
      </c>
      <c r="H66" t="str">
        <f>IF(E66="P","Required",E66 &amp; IF(Table1[[#This Row],[part_points]]&gt;1," points"," point"))</f>
        <v>3 points</v>
      </c>
    </row>
    <row r="67" spans="1:8">
      <c r="A67" t="s">
        <v>28</v>
      </c>
      <c r="B67" t="s">
        <v>460</v>
      </c>
      <c r="C67">
        <v>1</v>
      </c>
      <c r="D67" t="s">
        <v>29</v>
      </c>
      <c r="E67">
        <v>2</v>
      </c>
      <c r="F67">
        <v>2</v>
      </c>
      <c r="G67">
        <v>4</v>
      </c>
      <c r="H67" t="str">
        <f>IF(E67="P","Required",E67 &amp; IF(Table1[[#This Row],[part_points]]&gt;1," points"," point"))</f>
        <v>2 points</v>
      </c>
    </row>
    <row r="68" spans="1:8">
      <c r="A68" t="s">
        <v>33</v>
      </c>
      <c r="B68" t="s">
        <v>461</v>
      </c>
      <c r="C68">
        <v>1</v>
      </c>
      <c r="D68" t="s">
        <v>34</v>
      </c>
      <c r="E68">
        <v>2</v>
      </c>
      <c r="F68">
        <v>1</v>
      </c>
      <c r="G68">
        <v>4</v>
      </c>
      <c r="H68" t="str">
        <f>IF(E68="P","Required",E68 &amp; IF(Table1[[#This Row],[part_points]]&gt;1," points"," point"))</f>
        <v>2 points</v>
      </c>
    </row>
    <row r="69" spans="1:8">
      <c r="A69" t="s">
        <v>39</v>
      </c>
      <c r="B69" t="s">
        <v>461</v>
      </c>
      <c r="C69">
        <v>2</v>
      </c>
      <c r="D69" t="s">
        <v>40</v>
      </c>
      <c r="E69">
        <v>2</v>
      </c>
      <c r="F69">
        <v>1</v>
      </c>
      <c r="G69">
        <v>4</v>
      </c>
      <c r="H69" t="str">
        <f>IF(E69="P","Required",E69 &amp; IF(Table1[[#This Row],[part_points]]&gt;1," points"," point"))</f>
        <v>2 points</v>
      </c>
    </row>
    <row r="70" spans="1:8">
      <c r="A70" t="s">
        <v>44</v>
      </c>
      <c r="B70" t="s">
        <v>462</v>
      </c>
      <c r="C70">
        <v>1</v>
      </c>
      <c r="D70" t="s">
        <v>45</v>
      </c>
      <c r="E70">
        <v>2</v>
      </c>
      <c r="F70">
        <v>1</v>
      </c>
      <c r="G70">
        <v>4</v>
      </c>
      <c r="H70" t="str">
        <f>IF(E70="P","Required",E70 &amp; IF(Table1[[#This Row],[part_points]]&gt;1," points"," point"))</f>
        <v>2 points</v>
      </c>
    </row>
    <row r="71" spans="1:8">
      <c r="A71" t="s">
        <v>49</v>
      </c>
      <c r="B71" t="s">
        <v>463</v>
      </c>
      <c r="C71">
        <v>1</v>
      </c>
      <c r="D71" t="s">
        <v>50</v>
      </c>
      <c r="E71">
        <v>1</v>
      </c>
      <c r="F71">
        <v>1</v>
      </c>
      <c r="G71">
        <v>4</v>
      </c>
      <c r="H71" t="str">
        <f>IF(E71="P","Required",E71 &amp; IF(Table1[[#This Row],[part_points]]&gt;1," points"," point"))</f>
        <v>1 point</v>
      </c>
    </row>
    <row r="72" spans="1:8">
      <c r="A72" t="s">
        <v>55</v>
      </c>
      <c r="B72" t="s">
        <v>464</v>
      </c>
      <c r="C72">
        <v>1</v>
      </c>
      <c r="D72" t="s">
        <v>56</v>
      </c>
      <c r="E72">
        <v>1</v>
      </c>
      <c r="F72">
        <v>1</v>
      </c>
      <c r="G72">
        <v>4</v>
      </c>
      <c r="H72" t="str">
        <f>IF(E72="P","Required",E72 &amp; IF(Table1[[#This Row],[part_points]]&gt;1," points"," point"))</f>
        <v>1 point</v>
      </c>
    </row>
    <row r="73" spans="1:8">
      <c r="A73" t="s">
        <v>61</v>
      </c>
      <c r="B73" t="s">
        <v>464</v>
      </c>
      <c r="C73">
        <v>2</v>
      </c>
      <c r="D73" t="s">
        <v>62</v>
      </c>
      <c r="E73">
        <v>2</v>
      </c>
      <c r="F73">
        <v>2</v>
      </c>
      <c r="G73">
        <v>4</v>
      </c>
      <c r="H73" t="str">
        <f>IF(E73="P","Required",E73 &amp; IF(Table1[[#This Row],[part_points]]&gt;1," points"," point"))</f>
        <v>2 points</v>
      </c>
    </row>
    <row r="74" spans="1:8">
      <c r="A74" t="s">
        <v>67</v>
      </c>
      <c r="B74" t="s">
        <v>465</v>
      </c>
      <c r="C74">
        <v>1</v>
      </c>
      <c r="D74" t="s">
        <v>68</v>
      </c>
      <c r="E74">
        <v>2</v>
      </c>
      <c r="F74">
        <v>1</v>
      </c>
      <c r="G74">
        <v>4</v>
      </c>
      <c r="H74" t="str">
        <f>IF(E74="P","Required",E74 &amp; IF(Table1[[#This Row],[part_points]]&gt;1," points"," point"))</f>
        <v>2 points</v>
      </c>
    </row>
    <row r="75" spans="1:8">
      <c r="A75" t="s">
        <v>73</v>
      </c>
      <c r="B75" t="s">
        <v>465</v>
      </c>
      <c r="C75">
        <v>2</v>
      </c>
      <c r="D75" t="s">
        <v>74</v>
      </c>
      <c r="E75">
        <v>1</v>
      </c>
      <c r="F75">
        <v>1</v>
      </c>
      <c r="G75">
        <v>4</v>
      </c>
      <c r="H75" t="str">
        <f>IF(E75="P","Required",E75 &amp; IF(Table1[[#This Row],[part_points]]&gt;1," points"," point"))</f>
        <v>1 point</v>
      </c>
    </row>
    <row r="76" spans="1:8">
      <c r="A76" t="s">
        <v>91</v>
      </c>
      <c r="B76" t="s">
        <v>466</v>
      </c>
      <c r="C76">
        <v>1</v>
      </c>
      <c r="D76" t="s">
        <v>92</v>
      </c>
      <c r="E76" t="s">
        <v>336</v>
      </c>
      <c r="F76" t="s">
        <v>336</v>
      </c>
      <c r="G76">
        <v>5</v>
      </c>
      <c r="H76" t="str">
        <f>IF(E76="P","Required",E76 &amp; IF(Table1[[#This Row],[part_points]]&gt;1," points"," point"))</f>
        <v>Required</v>
      </c>
    </row>
    <row r="77" spans="1:8">
      <c r="A77" t="s">
        <v>97</v>
      </c>
      <c r="B77" t="s">
        <v>467</v>
      </c>
      <c r="C77">
        <v>1</v>
      </c>
      <c r="D77" t="s">
        <v>98</v>
      </c>
      <c r="E77" t="s">
        <v>336</v>
      </c>
      <c r="F77" t="s">
        <v>336</v>
      </c>
      <c r="G77">
        <v>5</v>
      </c>
      <c r="H77" t="str">
        <f>IF(E77="P","Required",E77 &amp; IF(Table1[[#This Row],[part_points]]&gt;1," points"," point"))</f>
        <v>Required</v>
      </c>
    </row>
    <row r="78" spans="1:8">
      <c r="A78" t="s">
        <v>103</v>
      </c>
      <c r="B78" t="s">
        <v>467</v>
      </c>
      <c r="C78">
        <v>2</v>
      </c>
      <c r="D78" t="s">
        <v>104</v>
      </c>
      <c r="E78" t="s">
        <v>336</v>
      </c>
      <c r="F78" t="s">
        <v>336</v>
      </c>
      <c r="G78">
        <v>5</v>
      </c>
      <c r="H78" t="str">
        <f>IF(E78="P","Required",E78 &amp; IF(Table1[[#This Row],[part_points]]&gt;1," points"," point"))</f>
        <v>Required</v>
      </c>
    </row>
    <row r="79" spans="1:8">
      <c r="A79" t="s">
        <v>109</v>
      </c>
      <c r="B79" t="s">
        <v>467</v>
      </c>
      <c r="C79">
        <v>3</v>
      </c>
      <c r="D79" t="s">
        <v>110</v>
      </c>
      <c r="E79" t="s">
        <v>336</v>
      </c>
      <c r="F79" t="s">
        <v>336</v>
      </c>
      <c r="G79">
        <v>5</v>
      </c>
      <c r="H79" t="str">
        <f>IF(E79="P","Required",E79 &amp; IF(Table1[[#This Row],[part_points]]&gt;1," points"," point"))</f>
        <v>Required</v>
      </c>
    </row>
    <row r="80" spans="1:8">
      <c r="A80" t="s">
        <v>115</v>
      </c>
      <c r="B80" t="s">
        <v>467</v>
      </c>
      <c r="C80">
        <v>4</v>
      </c>
      <c r="D80" t="s">
        <v>116</v>
      </c>
      <c r="E80" t="s">
        <v>336</v>
      </c>
      <c r="F80" t="s">
        <v>336</v>
      </c>
      <c r="G80">
        <v>5</v>
      </c>
      <c r="H80" t="str">
        <f>IF(E80="P","Required",E80 &amp; IF(Table1[[#This Row],[part_points]]&gt;1," points"," point"))</f>
        <v>Required</v>
      </c>
    </row>
    <row r="81" spans="1:8">
      <c r="A81" t="s">
        <v>121</v>
      </c>
      <c r="B81" t="s">
        <v>467</v>
      </c>
      <c r="C81">
        <v>5</v>
      </c>
      <c r="D81" t="s">
        <v>122</v>
      </c>
      <c r="E81" t="s">
        <v>336</v>
      </c>
      <c r="F81" t="s">
        <v>336</v>
      </c>
      <c r="G81">
        <v>5</v>
      </c>
      <c r="H81" t="str">
        <f>IF(E81="P","Required",E81 &amp; IF(Table1[[#This Row],[part_points]]&gt;1," points"," point"))</f>
        <v>Required</v>
      </c>
    </row>
    <row r="82" spans="1:8">
      <c r="A82" t="s">
        <v>125</v>
      </c>
      <c r="B82" t="s">
        <v>337</v>
      </c>
      <c r="C82">
        <v>1</v>
      </c>
      <c r="D82" t="s">
        <v>126</v>
      </c>
      <c r="E82">
        <v>1</v>
      </c>
      <c r="F82">
        <v>1</v>
      </c>
      <c r="G82">
        <v>5</v>
      </c>
      <c r="H82" t="str">
        <f>IF(E82="P","Required",E82 &amp; IF(Table1[[#This Row],[part_points]]&gt;1," points"," point"))</f>
        <v>1 point</v>
      </c>
    </row>
    <row r="83" spans="1:8">
      <c r="A83" t="s">
        <v>130</v>
      </c>
      <c r="B83" t="s">
        <v>337</v>
      </c>
      <c r="C83">
        <v>2</v>
      </c>
      <c r="D83" t="s">
        <v>131</v>
      </c>
      <c r="E83">
        <v>1</v>
      </c>
      <c r="F83">
        <v>1</v>
      </c>
      <c r="G83">
        <v>5</v>
      </c>
      <c r="H83" t="str">
        <f>IF(E83="P","Required",E83 &amp; IF(Table1[[#This Row],[part_points]]&gt;1," points"," point"))</f>
        <v>1 point</v>
      </c>
    </row>
    <row r="84" spans="1:8">
      <c r="A84" t="s">
        <v>134</v>
      </c>
      <c r="B84" t="s">
        <v>337</v>
      </c>
      <c r="C84">
        <v>3</v>
      </c>
      <c r="D84" t="s">
        <v>135</v>
      </c>
      <c r="E84">
        <v>1</v>
      </c>
      <c r="F84">
        <v>1</v>
      </c>
      <c r="G84">
        <v>5</v>
      </c>
      <c r="H84" t="str">
        <f>IF(E84="P","Required",E84 &amp; IF(Table1[[#This Row],[part_points]]&gt;1," points"," point"))</f>
        <v>1 point</v>
      </c>
    </row>
    <row r="85" spans="1:8">
      <c r="A85" t="s">
        <v>139</v>
      </c>
      <c r="B85" t="s">
        <v>338</v>
      </c>
      <c r="C85">
        <v>1</v>
      </c>
      <c r="D85" t="s">
        <v>140</v>
      </c>
      <c r="E85">
        <v>2</v>
      </c>
      <c r="F85">
        <v>2</v>
      </c>
      <c r="G85">
        <v>5</v>
      </c>
      <c r="H85" t="str">
        <f>IF(E85="P","Required",E85 &amp; IF(Table1[[#This Row],[part_points]]&gt;1," points"," point"))</f>
        <v>2 points</v>
      </c>
    </row>
    <row r="86" spans="1:8">
      <c r="A86" t="s">
        <v>143</v>
      </c>
      <c r="B86" t="s">
        <v>338</v>
      </c>
      <c r="C86">
        <v>2</v>
      </c>
      <c r="D86" t="s">
        <v>144</v>
      </c>
      <c r="E86">
        <v>1</v>
      </c>
      <c r="F86">
        <v>1</v>
      </c>
      <c r="G86">
        <v>5</v>
      </c>
      <c r="H86" t="str">
        <f>IF(E86="P","Required",E86 &amp; IF(Table1[[#This Row],[part_points]]&gt;1," points"," point"))</f>
        <v>1 point</v>
      </c>
    </row>
    <row r="87" spans="1:8">
      <c r="A87" t="s">
        <v>147</v>
      </c>
      <c r="B87" t="s">
        <v>339</v>
      </c>
      <c r="C87">
        <v>1</v>
      </c>
      <c r="D87" t="s">
        <v>148</v>
      </c>
      <c r="E87">
        <v>2</v>
      </c>
      <c r="F87">
        <v>2</v>
      </c>
      <c r="G87">
        <v>5</v>
      </c>
      <c r="H87" t="str">
        <f>IF(E87="P","Required",E87 &amp; IF(Table1[[#This Row],[part_points]]&gt;1," points"," point"))</f>
        <v>2 points</v>
      </c>
    </row>
    <row r="88" spans="1:8">
      <c r="A88" t="s">
        <v>152</v>
      </c>
      <c r="B88" t="s">
        <v>339</v>
      </c>
      <c r="C88">
        <v>2</v>
      </c>
      <c r="D88" t="s">
        <v>153</v>
      </c>
      <c r="E88">
        <v>2</v>
      </c>
      <c r="F88">
        <v>2</v>
      </c>
      <c r="G88">
        <v>5</v>
      </c>
      <c r="H88" t="str">
        <f>IF(E88="P","Required",E88 &amp; IF(Table1[[#This Row],[part_points]]&gt;1," points"," point"))</f>
        <v>2 points</v>
      </c>
    </row>
    <row r="89" spans="1:8">
      <c r="A89" t="s">
        <v>156</v>
      </c>
      <c r="B89" t="s">
        <v>340</v>
      </c>
      <c r="C89">
        <v>1</v>
      </c>
      <c r="D89" t="s">
        <v>157</v>
      </c>
      <c r="E89">
        <v>2</v>
      </c>
      <c r="F89">
        <v>1</v>
      </c>
      <c r="G89">
        <v>5</v>
      </c>
      <c r="H89" t="str">
        <f>IF(E89="P","Required",E89 &amp; IF(Table1[[#This Row],[part_points]]&gt;1," points"," point"))</f>
        <v>2 points</v>
      </c>
    </row>
    <row r="90" spans="1:8">
      <c r="A90" t="s">
        <v>160</v>
      </c>
      <c r="B90" t="s">
        <v>341</v>
      </c>
      <c r="C90">
        <v>1</v>
      </c>
      <c r="D90" t="s">
        <v>161</v>
      </c>
      <c r="E90">
        <v>2</v>
      </c>
      <c r="F90">
        <v>1</v>
      </c>
      <c r="G90">
        <v>5</v>
      </c>
      <c r="H90" t="str">
        <f>IF(E90="P","Required",E90 &amp; IF(Table1[[#This Row],[part_points]]&gt;1," points"," point"))</f>
        <v>2 points</v>
      </c>
    </row>
    <row r="91" spans="1:8">
      <c r="A91" t="s">
        <v>166</v>
      </c>
      <c r="B91" t="s">
        <v>342</v>
      </c>
      <c r="C91">
        <v>1</v>
      </c>
      <c r="D91" t="s">
        <v>167</v>
      </c>
      <c r="E91">
        <v>1</v>
      </c>
      <c r="F91">
        <v>1</v>
      </c>
      <c r="G91">
        <v>5</v>
      </c>
      <c r="H91" t="str">
        <f>IF(E91="P","Required",E91 &amp; IF(Table1[[#This Row],[part_points]]&gt;1," points"," point"))</f>
        <v>1 point</v>
      </c>
    </row>
    <row r="92" spans="1:8">
      <c r="A92" t="s">
        <v>172</v>
      </c>
      <c r="B92" t="s">
        <v>342</v>
      </c>
      <c r="C92">
        <v>2</v>
      </c>
      <c r="D92" t="s">
        <v>173</v>
      </c>
      <c r="E92">
        <v>1</v>
      </c>
      <c r="F92">
        <v>1</v>
      </c>
      <c r="G92">
        <v>5</v>
      </c>
      <c r="H92" t="str">
        <f>IF(E92="P","Required",E92 &amp; IF(Table1[[#This Row],[part_points]]&gt;1," points"," point"))</f>
        <v>1 point</v>
      </c>
    </row>
    <row r="93" spans="1:8">
      <c r="A93" t="s">
        <v>178</v>
      </c>
      <c r="B93" t="s">
        <v>343</v>
      </c>
      <c r="C93">
        <v>1</v>
      </c>
      <c r="D93" t="s">
        <v>179</v>
      </c>
      <c r="E93">
        <v>1</v>
      </c>
      <c r="F93">
        <v>1</v>
      </c>
      <c r="G93">
        <v>5</v>
      </c>
      <c r="H93" t="str">
        <f>IF(E93="P","Required",E93 &amp; IF(Table1[[#This Row],[part_points]]&gt;1," points"," point"))</f>
        <v>1 point</v>
      </c>
    </row>
    <row r="94" spans="1:8">
      <c r="A94" t="s">
        <v>183</v>
      </c>
      <c r="B94" t="s">
        <v>344</v>
      </c>
      <c r="C94">
        <v>1</v>
      </c>
      <c r="D94" t="s">
        <v>184</v>
      </c>
      <c r="E94">
        <v>1</v>
      </c>
      <c r="F94">
        <v>1</v>
      </c>
      <c r="G94">
        <v>5</v>
      </c>
      <c r="H94" t="str">
        <f>IF(E94="P","Required",E94 &amp; IF(Table1[[#This Row],[part_points]]&gt;1," points"," point"))</f>
        <v>1 point</v>
      </c>
    </row>
    <row r="95" spans="1:8">
      <c r="A95" t="s">
        <v>1089</v>
      </c>
      <c r="B95" t="s">
        <v>1090</v>
      </c>
      <c r="C95">
        <v>1</v>
      </c>
      <c r="D95" t="s">
        <v>189</v>
      </c>
      <c r="E95">
        <v>1</v>
      </c>
      <c r="F95">
        <v>1</v>
      </c>
      <c r="G95">
        <v>5</v>
      </c>
      <c r="H95" t="str">
        <f>IF(E95="P","Required",E95 &amp; IF(Table1[[#This Row],[part_points]]&gt;1," points"," point"))</f>
        <v>1 point</v>
      </c>
    </row>
    <row r="96" spans="1:8">
      <c r="A96" t="s">
        <v>1091</v>
      </c>
      <c r="B96" t="s">
        <v>1090</v>
      </c>
      <c r="C96">
        <v>2</v>
      </c>
      <c r="D96" t="s">
        <v>194</v>
      </c>
      <c r="E96">
        <v>1</v>
      </c>
      <c r="F96">
        <v>1</v>
      </c>
      <c r="G96">
        <v>5</v>
      </c>
      <c r="H96" t="str">
        <f>IF(E96="P","Required",E96 &amp; IF(Table1[[#This Row],[part_points]]&gt;1," points"," point"))</f>
        <v>1 point</v>
      </c>
    </row>
    <row r="97" spans="1:8">
      <c r="A97" t="s">
        <v>1092</v>
      </c>
      <c r="B97" t="s">
        <v>1090</v>
      </c>
      <c r="C97">
        <v>3</v>
      </c>
      <c r="D97" t="s">
        <v>1093</v>
      </c>
      <c r="E97">
        <v>1</v>
      </c>
      <c r="F97">
        <v>1</v>
      </c>
      <c r="G97">
        <v>5</v>
      </c>
      <c r="H97" t="str">
        <f>IF(E97="P","Required",E97 &amp; IF(Table1[[#This Row],[part_points]]&gt;1," points"," point"))</f>
        <v>1 point</v>
      </c>
    </row>
    <row r="98" spans="1:8">
      <c r="A98" t="s">
        <v>215</v>
      </c>
      <c r="B98" t="s">
        <v>345</v>
      </c>
      <c r="C98">
        <v>1</v>
      </c>
      <c r="D98" t="s">
        <v>216</v>
      </c>
      <c r="E98" t="s">
        <v>336</v>
      </c>
      <c r="F98" t="s">
        <v>336</v>
      </c>
      <c r="G98">
        <v>6</v>
      </c>
      <c r="H98" t="str">
        <f>IF(E98="P","Required",E98 &amp; IF(Table1[[#This Row],[part_points]]&gt;1," points"," point"))</f>
        <v>Required</v>
      </c>
    </row>
    <row r="99" spans="1:8">
      <c r="A99" t="s">
        <v>220</v>
      </c>
      <c r="B99" t="s">
        <v>345</v>
      </c>
      <c r="C99">
        <v>2</v>
      </c>
      <c r="D99" t="s">
        <v>937</v>
      </c>
      <c r="E99" t="s">
        <v>336</v>
      </c>
      <c r="F99" t="s">
        <v>336</v>
      </c>
      <c r="G99">
        <v>6</v>
      </c>
      <c r="H99" t="str">
        <f>IF(E99="P","Required",E99 &amp; IF(Table1[[#This Row],[part_points]]&gt;1," points"," point"))</f>
        <v>Required</v>
      </c>
    </row>
    <row r="100" spans="1:8">
      <c r="A100" t="s">
        <v>224</v>
      </c>
      <c r="B100" t="s">
        <v>346</v>
      </c>
      <c r="C100">
        <v>1</v>
      </c>
      <c r="D100" t="s">
        <v>225</v>
      </c>
      <c r="E100">
        <v>3</v>
      </c>
      <c r="F100">
        <v>2</v>
      </c>
      <c r="G100">
        <v>6</v>
      </c>
      <c r="H100" t="str">
        <f>IF(E100="P","Required",E100 &amp; IF(Table1[[#This Row],[part_points]]&gt;1," points"," point"))</f>
        <v>3 points</v>
      </c>
    </row>
    <row r="101" spans="1:8">
      <c r="A101" t="s">
        <v>230</v>
      </c>
      <c r="B101" t="s">
        <v>347</v>
      </c>
      <c r="C101">
        <v>1</v>
      </c>
      <c r="D101" t="s">
        <v>231</v>
      </c>
      <c r="E101">
        <v>2</v>
      </c>
      <c r="F101">
        <v>1</v>
      </c>
      <c r="G101">
        <v>6</v>
      </c>
      <c r="H101" t="str">
        <f>IF(E101="P","Required",E101 &amp; IF(Table1[[#This Row],[part_points]]&gt;1," points"," point"))</f>
        <v>2 points</v>
      </c>
    </row>
    <row r="102" spans="1:8">
      <c r="A102" t="s">
        <v>234</v>
      </c>
      <c r="B102" t="s">
        <v>348</v>
      </c>
      <c r="C102">
        <v>1</v>
      </c>
      <c r="D102" t="s">
        <v>235</v>
      </c>
      <c r="E102">
        <v>1</v>
      </c>
      <c r="F102">
        <v>1</v>
      </c>
      <c r="G102">
        <v>6</v>
      </c>
      <c r="H102" t="str">
        <f>IF(E102="P","Required",E102 &amp; IF(Table1[[#This Row],[part_points]]&gt;1," points"," point"))</f>
        <v>1 point</v>
      </c>
    </row>
    <row r="103" spans="1:8">
      <c r="A103" t="s">
        <v>238</v>
      </c>
      <c r="B103" t="s">
        <v>348</v>
      </c>
      <c r="C103">
        <v>2</v>
      </c>
      <c r="D103" t="s">
        <v>239</v>
      </c>
      <c r="E103">
        <v>1</v>
      </c>
      <c r="F103">
        <v>1</v>
      </c>
      <c r="G103">
        <v>6</v>
      </c>
      <c r="H103" t="str">
        <f>IF(E103="P","Required",E103 &amp; IF(Table1[[#This Row],[part_points]]&gt;1," points"," point"))</f>
        <v>1 point</v>
      </c>
    </row>
    <row r="104" spans="1:8">
      <c r="A104" t="s">
        <v>242</v>
      </c>
      <c r="B104" t="s">
        <v>348</v>
      </c>
      <c r="C104">
        <v>3</v>
      </c>
      <c r="D104" t="s">
        <v>243</v>
      </c>
      <c r="E104">
        <v>1</v>
      </c>
      <c r="F104">
        <v>1</v>
      </c>
      <c r="G104">
        <v>6</v>
      </c>
      <c r="H104" t="str">
        <f>IF(E104="P","Required",E104 &amp; IF(Table1[[#This Row],[part_points]]&gt;1," points"," point"))</f>
        <v>1 point</v>
      </c>
    </row>
    <row r="105" spans="1:8">
      <c r="A105" t="s">
        <v>246</v>
      </c>
      <c r="B105" t="s">
        <v>349</v>
      </c>
      <c r="C105">
        <v>1</v>
      </c>
      <c r="D105" t="s">
        <v>247</v>
      </c>
      <c r="E105">
        <v>1</v>
      </c>
      <c r="F105">
        <v>1</v>
      </c>
      <c r="G105">
        <v>6</v>
      </c>
      <c r="H105" t="str">
        <f>IF(E105="P","Required",E105 &amp; IF(Table1[[#This Row],[part_points]]&gt;1," points"," point"))</f>
        <v>1 point</v>
      </c>
    </row>
    <row r="106" spans="1:8">
      <c r="A106" t="s">
        <v>250</v>
      </c>
      <c r="B106" t="s">
        <v>349</v>
      </c>
      <c r="C106">
        <v>2</v>
      </c>
      <c r="D106" t="s">
        <v>251</v>
      </c>
      <c r="E106">
        <v>1</v>
      </c>
      <c r="F106">
        <v>1</v>
      </c>
      <c r="G106">
        <v>6</v>
      </c>
      <c r="H106" t="str">
        <f>IF(E106="P","Required",E106 &amp; IF(Table1[[#This Row],[part_points]]&gt;1," points"," point"))</f>
        <v>1 point</v>
      </c>
    </row>
    <row r="107" spans="1:8">
      <c r="A107" t="s">
        <v>256</v>
      </c>
      <c r="B107" t="s">
        <v>350</v>
      </c>
      <c r="C107">
        <v>1</v>
      </c>
      <c r="D107" t="s">
        <v>257</v>
      </c>
      <c r="E107">
        <v>1</v>
      </c>
      <c r="F107">
        <v>1</v>
      </c>
      <c r="G107">
        <v>6</v>
      </c>
      <c r="H107" t="str">
        <f>IF(E107="P","Required",E107 &amp; IF(Table1[[#This Row],[part_points]]&gt;1," points"," point"))</f>
        <v>1 point</v>
      </c>
    </row>
    <row r="108" spans="1:8">
      <c r="A108" t="s">
        <v>262</v>
      </c>
      <c r="B108" t="s">
        <v>351</v>
      </c>
      <c r="C108">
        <v>1</v>
      </c>
      <c r="D108" t="s">
        <v>263</v>
      </c>
      <c r="E108">
        <v>1</v>
      </c>
      <c r="F108">
        <v>1</v>
      </c>
      <c r="G108">
        <v>6</v>
      </c>
      <c r="H108" t="str">
        <f>IF(E108="P","Required",E108 &amp; IF(Table1[[#This Row],[part_points]]&gt;1," points"," point"))</f>
        <v>1 point</v>
      </c>
    </row>
    <row r="109" spans="1:8">
      <c r="A109" t="s">
        <v>484</v>
      </c>
      <c r="B109" t="s">
        <v>352</v>
      </c>
      <c r="C109">
        <v>1</v>
      </c>
      <c r="D109" t="s">
        <v>267</v>
      </c>
      <c r="E109">
        <v>1</v>
      </c>
      <c r="F109">
        <v>1</v>
      </c>
      <c r="G109">
        <v>6</v>
      </c>
      <c r="H109" t="str">
        <f>IF(E109="P","Required",E109 &amp; IF(Table1[[#This Row],[part_points]]&gt;1," points"," point"))</f>
        <v>1 point</v>
      </c>
    </row>
    <row r="110" spans="1:8">
      <c r="A110" t="s">
        <v>485</v>
      </c>
      <c r="B110" t="s">
        <v>353</v>
      </c>
      <c r="C110">
        <v>1</v>
      </c>
      <c r="D110" t="s">
        <v>271</v>
      </c>
      <c r="E110">
        <v>1</v>
      </c>
      <c r="F110">
        <v>1</v>
      </c>
      <c r="G110">
        <v>6</v>
      </c>
      <c r="H110" t="str">
        <f>IF(E110="P","Required",E110 &amp; IF(Table1[[#This Row],[part_points]]&gt;1," points"," point"))</f>
        <v>1 point</v>
      </c>
    </row>
    <row r="111" spans="1:8">
      <c r="A111" t="s">
        <v>486</v>
      </c>
      <c r="B111" t="s">
        <v>353</v>
      </c>
      <c r="C111">
        <v>2</v>
      </c>
      <c r="D111" t="s">
        <v>275</v>
      </c>
      <c r="E111">
        <v>1</v>
      </c>
      <c r="F111">
        <v>1</v>
      </c>
      <c r="G111">
        <v>6</v>
      </c>
      <c r="H111" t="str">
        <f>IF(E111="P","Required",E111 &amp; IF(Table1[[#This Row],[part_points]]&gt;1," points"," point"))</f>
        <v>1 point</v>
      </c>
    </row>
    <row r="112" spans="1:8">
      <c r="A112" t="s">
        <v>487</v>
      </c>
      <c r="B112" t="s">
        <v>353</v>
      </c>
      <c r="C112">
        <v>3</v>
      </c>
      <c r="D112" t="s">
        <v>278</v>
      </c>
      <c r="E112">
        <v>1</v>
      </c>
      <c r="F112">
        <v>1</v>
      </c>
      <c r="G112">
        <v>6</v>
      </c>
      <c r="H112" t="str">
        <f>IF(E112="P","Required",E112 &amp; IF(Table1[[#This Row],[part_points]]&gt;1," points"," point"))</f>
        <v>1 point</v>
      </c>
    </row>
    <row r="113" spans="1:8">
      <c r="A113" t="s">
        <v>291</v>
      </c>
      <c r="B113" t="s">
        <v>295</v>
      </c>
      <c r="C113">
        <v>1</v>
      </c>
      <c r="D113" t="s">
        <v>292</v>
      </c>
      <c r="E113" t="s">
        <v>336</v>
      </c>
      <c r="F113" t="s">
        <v>336</v>
      </c>
      <c r="G113">
        <v>7</v>
      </c>
      <c r="H113" t="str">
        <f>IF(E113="P","Required",E113 &amp; IF(Table1[[#This Row],[part_points]]&gt;1," points"," point"))</f>
        <v>Required</v>
      </c>
    </row>
    <row r="114" spans="1:8">
      <c r="A114" t="s">
        <v>413</v>
      </c>
      <c r="B114" t="s">
        <v>295</v>
      </c>
      <c r="C114">
        <v>2</v>
      </c>
      <c r="D114" t="s">
        <v>296</v>
      </c>
      <c r="E114" t="s">
        <v>336</v>
      </c>
      <c r="F114" t="s">
        <v>336</v>
      </c>
      <c r="G114">
        <v>7</v>
      </c>
      <c r="H114" t="str">
        <f>IF(E114="P","Required",E114 &amp; IF(Table1[[#This Row],[part_points]]&gt;1," points"," point"))</f>
        <v>Required</v>
      </c>
    </row>
    <row r="115" spans="1:8">
      <c r="A115" t="s">
        <v>414</v>
      </c>
      <c r="B115" t="s">
        <v>300</v>
      </c>
      <c r="C115">
        <v>1</v>
      </c>
      <c r="D115" t="s">
        <v>301</v>
      </c>
      <c r="E115">
        <v>3</v>
      </c>
      <c r="F115">
        <v>1</v>
      </c>
      <c r="G115">
        <v>7</v>
      </c>
      <c r="H115" t="str">
        <f>IF(E115="P","Required",E115 &amp; IF(Table1[[#This Row],[part_points]]&gt;1," points"," point"))</f>
        <v>3 points</v>
      </c>
    </row>
    <row r="116" spans="1:8">
      <c r="A116" t="s">
        <v>415</v>
      </c>
      <c r="B116" t="s">
        <v>306</v>
      </c>
      <c r="C116">
        <v>1</v>
      </c>
      <c r="D116" t="s">
        <v>307</v>
      </c>
      <c r="E116">
        <v>1</v>
      </c>
      <c r="F116">
        <v>1</v>
      </c>
      <c r="G116">
        <v>7</v>
      </c>
      <c r="H116" t="str">
        <f>IF(E116="P","Required",E116 &amp; IF(Table1[[#This Row],[part_points]]&gt;1," points"," point"))</f>
        <v>1 point</v>
      </c>
    </row>
    <row r="117" spans="1:8">
      <c r="A117" t="s">
        <v>416</v>
      </c>
      <c r="B117" t="s">
        <v>306</v>
      </c>
      <c r="C117">
        <v>2</v>
      </c>
      <c r="D117" t="s">
        <v>311</v>
      </c>
      <c r="E117">
        <v>2</v>
      </c>
      <c r="F117">
        <v>2</v>
      </c>
      <c r="G117">
        <v>7</v>
      </c>
      <c r="H117" t="str">
        <f>IF(E117="P","Required",E117 &amp; IF(Table1[[#This Row],[part_points]]&gt;1," points"," point"))</f>
        <v>2 points</v>
      </c>
    </row>
    <row r="118" spans="1:8">
      <c r="A118" t="s">
        <v>417</v>
      </c>
      <c r="B118" t="s">
        <v>315</v>
      </c>
      <c r="C118">
        <v>1</v>
      </c>
      <c r="D118" t="s">
        <v>316</v>
      </c>
      <c r="E118">
        <v>2</v>
      </c>
      <c r="F118">
        <v>2</v>
      </c>
      <c r="G118">
        <v>7</v>
      </c>
      <c r="H118" t="str">
        <f>IF(E118="P","Required",E118 &amp; IF(Table1[[#This Row],[part_points]]&gt;1," points"," point"))</f>
        <v>2 points</v>
      </c>
    </row>
    <row r="119" spans="1:8">
      <c r="A119" t="s">
        <v>418</v>
      </c>
      <c r="B119" t="s">
        <v>321</v>
      </c>
      <c r="C119">
        <v>1</v>
      </c>
      <c r="D119" t="s">
        <v>322</v>
      </c>
      <c r="E119">
        <v>2</v>
      </c>
      <c r="F119">
        <v>1</v>
      </c>
      <c r="G119">
        <v>7</v>
      </c>
      <c r="H119" t="str">
        <f>IF(E119="P","Required",E119 &amp; IF(Table1[[#This Row],[part_points]]&gt;1," points"," point"))</f>
        <v>2 points</v>
      </c>
    </row>
    <row r="120" spans="1:8">
      <c r="A120" t="s">
        <v>901</v>
      </c>
      <c r="B120" t="s">
        <v>902</v>
      </c>
      <c r="C120">
        <v>1</v>
      </c>
      <c r="D120" t="s">
        <v>325</v>
      </c>
      <c r="E120">
        <v>1</v>
      </c>
      <c r="F120">
        <v>1</v>
      </c>
      <c r="G120">
        <v>7</v>
      </c>
      <c r="H120" t="str">
        <f>IF(E120="P","Required",E120 &amp; IF(Table1[[#This Row],[part_points]]&gt;1," points"," point"))</f>
        <v>1 point</v>
      </c>
    </row>
    <row r="121" spans="1:8">
      <c r="A121" t="s">
        <v>903</v>
      </c>
      <c r="B121" t="s">
        <v>902</v>
      </c>
      <c r="C121">
        <v>2</v>
      </c>
      <c r="D121" t="s">
        <v>328</v>
      </c>
      <c r="E121">
        <v>1</v>
      </c>
      <c r="F121">
        <v>1</v>
      </c>
      <c r="G121">
        <v>7</v>
      </c>
      <c r="H121" t="str">
        <f>IF(E121="P","Required",E121 &amp; IF(Table1[[#This Row],[part_points]]&gt;1," points"," point"))</f>
        <v>1 point</v>
      </c>
    </row>
    <row r="122" spans="1:8">
      <c r="A122" t="s">
        <v>482</v>
      </c>
      <c r="B122" t="s">
        <v>330</v>
      </c>
      <c r="C122">
        <v>1</v>
      </c>
      <c r="D122" t="s">
        <v>331</v>
      </c>
      <c r="E122">
        <v>1</v>
      </c>
      <c r="F122">
        <v>1</v>
      </c>
      <c r="G122">
        <v>7</v>
      </c>
      <c r="H122" t="str">
        <f>IF(E122="P","Required",E122 &amp; IF(Table1[[#This Row],[part_points]]&gt;1," points"," point"))</f>
        <v>1 point</v>
      </c>
    </row>
    <row r="123" spans="1:8">
      <c r="A123" t="s">
        <v>483</v>
      </c>
      <c r="B123" t="s">
        <v>330</v>
      </c>
      <c r="C123">
        <v>2</v>
      </c>
      <c r="D123" t="s">
        <v>332</v>
      </c>
      <c r="E123">
        <v>2</v>
      </c>
      <c r="F123">
        <v>1</v>
      </c>
      <c r="G123">
        <v>7</v>
      </c>
      <c r="H123" t="str">
        <f>IF(E123="P","Required",E123 &amp; IF(Table1[[#This Row],[part_points]]&gt;1," points"," point"))</f>
        <v>2 points</v>
      </c>
    </row>
    <row r="124" spans="1:8">
      <c r="A124" t="s">
        <v>1094</v>
      </c>
      <c r="B124" t="s">
        <v>1095</v>
      </c>
      <c r="C124">
        <v>1</v>
      </c>
      <c r="D124" t="s">
        <v>333</v>
      </c>
      <c r="E124">
        <v>1</v>
      </c>
      <c r="F124">
        <v>1</v>
      </c>
      <c r="G124">
        <v>7</v>
      </c>
      <c r="H124" t="str">
        <f>IF(E124="P","Required",E124 &amp; IF(Table1[[#This Row],[part_points]]&gt;1," points"," point"))</f>
        <v>1 point</v>
      </c>
    </row>
    <row r="125" spans="1:8">
      <c r="A125" t="s">
        <v>1096</v>
      </c>
      <c r="B125" t="s">
        <v>1095</v>
      </c>
      <c r="C125">
        <v>2</v>
      </c>
      <c r="D125" t="s">
        <v>334</v>
      </c>
      <c r="E125">
        <v>1</v>
      </c>
      <c r="F125">
        <v>1</v>
      </c>
      <c r="G125">
        <v>7</v>
      </c>
      <c r="H125" t="str">
        <f>IF(E125="P","Required",E125 &amp; IF(Table1[[#This Row],[part_points]]&gt;1," points"," point"))</f>
        <v>1 point</v>
      </c>
    </row>
    <row r="126" spans="1:8">
      <c r="A126" t="s">
        <v>904</v>
      </c>
      <c r="B126" t="s">
        <v>905</v>
      </c>
      <c r="C126">
        <v>1</v>
      </c>
      <c r="D126" t="s">
        <v>906</v>
      </c>
      <c r="E126">
        <v>1</v>
      </c>
      <c r="F126">
        <v>1</v>
      </c>
      <c r="G126">
        <v>7</v>
      </c>
      <c r="H126" t="str">
        <f>IF(E126="P","Required",E126 &amp; IF(Table1[[#This Row],[part_points]]&gt;1," points"," point"))</f>
        <v>1 point</v>
      </c>
    </row>
    <row r="127" spans="1:8">
      <c r="A127" t="s">
        <v>495</v>
      </c>
      <c r="B127" t="s">
        <v>354</v>
      </c>
      <c r="C127">
        <v>1</v>
      </c>
      <c r="D127" t="s">
        <v>355</v>
      </c>
      <c r="E127" t="s">
        <v>336</v>
      </c>
      <c r="F127" t="s">
        <v>336</v>
      </c>
      <c r="G127">
        <v>8</v>
      </c>
      <c r="H127" t="str">
        <f>IF(E127="P","Required",E127 &amp; IF(Table1[[#This Row],[part_points]]&gt;1," points"," point"))</f>
        <v>Required</v>
      </c>
    </row>
    <row r="128" spans="1:8">
      <c r="A128" t="s">
        <v>496</v>
      </c>
      <c r="B128" t="s">
        <v>354</v>
      </c>
      <c r="C128">
        <v>2</v>
      </c>
      <c r="D128" t="s">
        <v>356</v>
      </c>
      <c r="E128" t="s">
        <v>336</v>
      </c>
      <c r="F128" t="s">
        <v>336</v>
      </c>
      <c r="G128">
        <v>8</v>
      </c>
      <c r="H128" t="str">
        <f>IF(E128="P","Required",E128 &amp; IF(Table1[[#This Row],[part_points]]&gt;1," points"," point"))</f>
        <v>Required</v>
      </c>
    </row>
    <row r="129" spans="1:8">
      <c r="A129" t="s">
        <v>497</v>
      </c>
      <c r="B129" t="s">
        <v>354</v>
      </c>
      <c r="C129">
        <v>3</v>
      </c>
      <c r="D129" t="s">
        <v>357</v>
      </c>
      <c r="E129" t="s">
        <v>336</v>
      </c>
      <c r="F129" t="s">
        <v>336</v>
      </c>
      <c r="G129">
        <v>8</v>
      </c>
      <c r="H129" t="str">
        <f>IF(E129="P","Required",E129 &amp; IF(Table1[[#This Row],[part_points]]&gt;1," points"," point"))</f>
        <v>Required</v>
      </c>
    </row>
    <row r="130" spans="1:8">
      <c r="A130" t="s">
        <v>498</v>
      </c>
      <c r="B130" t="s">
        <v>358</v>
      </c>
      <c r="C130">
        <v>1</v>
      </c>
      <c r="D130" t="s">
        <v>359</v>
      </c>
      <c r="E130" t="s">
        <v>336</v>
      </c>
      <c r="F130" t="s">
        <v>336</v>
      </c>
      <c r="G130">
        <v>8</v>
      </c>
      <c r="H130" t="str">
        <f>IF(E130="P","Required",E130 &amp; IF(Table1[[#This Row],[part_points]]&gt;1," points"," point"))</f>
        <v>Required</v>
      </c>
    </row>
    <row r="131" spans="1:8">
      <c r="A131" t="s">
        <v>499</v>
      </c>
      <c r="B131" t="s">
        <v>358</v>
      </c>
      <c r="C131">
        <v>2</v>
      </c>
      <c r="D131" t="s">
        <v>360</v>
      </c>
      <c r="E131" t="s">
        <v>336</v>
      </c>
      <c r="F131" t="s">
        <v>336</v>
      </c>
      <c r="G131">
        <v>8</v>
      </c>
      <c r="H131" t="str">
        <f>IF(E131="P","Required",E131 &amp; IF(Table1[[#This Row],[part_points]]&gt;1," points"," point"))</f>
        <v>Required</v>
      </c>
    </row>
    <row r="132" spans="1:8">
      <c r="A132" t="s">
        <v>500</v>
      </c>
      <c r="B132" t="s">
        <v>358</v>
      </c>
      <c r="C132">
        <v>3</v>
      </c>
      <c r="D132" t="s">
        <v>468</v>
      </c>
      <c r="E132" t="s">
        <v>336</v>
      </c>
      <c r="F132" t="s">
        <v>336</v>
      </c>
      <c r="G132">
        <v>8</v>
      </c>
      <c r="H132" t="str">
        <f>IF(E132="P","Required",E132 &amp; IF(Table1[[#This Row],[part_points]]&gt;1," points"," point"))</f>
        <v>Required</v>
      </c>
    </row>
    <row r="133" spans="1:8">
      <c r="A133" t="s">
        <v>501</v>
      </c>
      <c r="B133" t="s">
        <v>361</v>
      </c>
      <c r="C133">
        <v>1</v>
      </c>
      <c r="D133" t="s">
        <v>362</v>
      </c>
      <c r="E133" t="s">
        <v>336</v>
      </c>
      <c r="F133" t="s">
        <v>336</v>
      </c>
      <c r="G133">
        <v>8</v>
      </c>
      <c r="H133" t="str">
        <f>IF(E133="P","Required",E133 &amp; IF(Table1[[#This Row],[part_points]]&gt;1," points"," point"))</f>
        <v>Required</v>
      </c>
    </row>
    <row r="134" spans="1:8">
      <c r="A134" t="s">
        <v>502</v>
      </c>
      <c r="B134" t="s">
        <v>361</v>
      </c>
      <c r="C134">
        <v>2</v>
      </c>
      <c r="D134" t="s">
        <v>363</v>
      </c>
      <c r="E134" t="s">
        <v>336</v>
      </c>
      <c r="F134" t="s">
        <v>336</v>
      </c>
      <c r="G134">
        <v>8</v>
      </c>
      <c r="H134" t="str">
        <f>IF(E134="P","Required",E134 &amp; IF(Table1[[#This Row],[part_points]]&gt;1," points"," point"))</f>
        <v>Required</v>
      </c>
    </row>
    <row r="135" spans="1:8">
      <c r="A135" t="s">
        <v>503</v>
      </c>
      <c r="B135" t="s">
        <v>364</v>
      </c>
      <c r="C135">
        <v>1</v>
      </c>
      <c r="D135" t="s">
        <v>365</v>
      </c>
      <c r="E135">
        <v>1</v>
      </c>
      <c r="F135">
        <v>1</v>
      </c>
      <c r="G135">
        <v>8</v>
      </c>
      <c r="H135" t="str">
        <f>IF(E135="P","Required",E135 &amp; IF(Table1[[#This Row],[part_points]]&gt;1," points"," point"))</f>
        <v>1 point</v>
      </c>
    </row>
    <row r="136" spans="1:8">
      <c r="A136" t="s">
        <v>504</v>
      </c>
      <c r="B136" t="s">
        <v>366</v>
      </c>
      <c r="C136">
        <v>1</v>
      </c>
      <c r="D136" t="s">
        <v>367</v>
      </c>
      <c r="E136">
        <v>1</v>
      </c>
      <c r="F136">
        <v>1</v>
      </c>
      <c r="G136">
        <v>8</v>
      </c>
      <c r="H136" t="str">
        <f>IF(E136="P","Required",E136 &amp; IF(Table1[[#This Row],[part_points]]&gt;1," points"," point"))</f>
        <v>1 point</v>
      </c>
    </row>
    <row r="137" spans="1:8">
      <c r="A137" t="s">
        <v>505</v>
      </c>
      <c r="B137" t="s">
        <v>366</v>
      </c>
      <c r="C137">
        <v>2</v>
      </c>
      <c r="D137" t="s">
        <v>368</v>
      </c>
      <c r="E137">
        <v>1</v>
      </c>
      <c r="F137">
        <v>1</v>
      </c>
      <c r="G137">
        <v>8</v>
      </c>
      <c r="H137" t="str">
        <f>IF(E137="P","Required",E137 &amp; IF(Table1[[#This Row],[part_points]]&gt;1," points"," point"))</f>
        <v>1 point</v>
      </c>
    </row>
    <row r="138" spans="1:8">
      <c r="A138" t="s">
        <v>506</v>
      </c>
      <c r="B138" t="s">
        <v>369</v>
      </c>
      <c r="C138">
        <v>1</v>
      </c>
      <c r="D138" t="s">
        <v>370</v>
      </c>
      <c r="E138">
        <v>2</v>
      </c>
      <c r="F138">
        <v>2</v>
      </c>
      <c r="G138">
        <v>8</v>
      </c>
      <c r="H138" t="str">
        <f>IF(E138="P","Required",E138 &amp; IF(Table1[[#This Row],[part_points]]&gt;1," points"," point"))</f>
        <v>2 points</v>
      </c>
    </row>
    <row r="139" spans="1:8">
      <c r="A139" t="s">
        <v>507</v>
      </c>
      <c r="B139" t="s">
        <v>369</v>
      </c>
      <c r="C139">
        <v>2</v>
      </c>
      <c r="D139" t="s">
        <v>371</v>
      </c>
      <c r="E139">
        <v>2</v>
      </c>
      <c r="F139">
        <v>1</v>
      </c>
      <c r="G139">
        <v>8</v>
      </c>
      <c r="H139" t="str">
        <f>IF(E139="P","Required",E139 &amp; IF(Table1[[#This Row],[part_points]]&gt;1," points"," point"))</f>
        <v>2 points</v>
      </c>
    </row>
    <row r="140" spans="1:8">
      <c r="A140" t="s">
        <v>508</v>
      </c>
      <c r="B140" t="s">
        <v>372</v>
      </c>
      <c r="C140">
        <v>1</v>
      </c>
      <c r="D140" t="s">
        <v>373</v>
      </c>
      <c r="E140">
        <v>1</v>
      </c>
      <c r="F140">
        <v>1</v>
      </c>
      <c r="G140">
        <v>8</v>
      </c>
      <c r="H140" t="str">
        <f>IF(E140="P","Required",E140 &amp; IF(Table1[[#This Row],[part_points]]&gt;1," points"," point"))</f>
        <v>1 point</v>
      </c>
    </row>
    <row r="141" spans="1:8">
      <c r="A141" t="s">
        <v>509</v>
      </c>
      <c r="B141" t="s">
        <v>372</v>
      </c>
      <c r="C141">
        <v>2</v>
      </c>
      <c r="D141" t="s">
        <v>374</v>
      </c>
      <c r="E141">
        <v>1</v>
      </c>
      <c r="F141">
        <v>1</v>
      </c>
      <c r="G141">
        <v>8</v>
      </c>
      <c r="H141" t="str">
        <f>IF(E141="P","Required",E141 &amp; IF(Table1[[#This Row],[part_points]]&gt;1," points"," point"))</f>
        <v>1 point</v>
      </c>
    </row>
    <row r="142" spans="1:8">
      <c r="A142" t="s">
        <v>510</v>
      </c>
      <c r="B142" t="s">
        <v>372</v>
      </c>
      <c r="C142">
        <v>3</v>
      </c>
      <c r="D142" t="s">
        <v>375</v>
      </c>
      <c r="E142">
        <v>1</v>
      </c>
      <c r="F142">
        <v>1</v>
      </c>
      <c r="G142">
        <v>8</v>
      </c>
      <c r="H142" t="str">
        <f>IF(E142="P","Required",E142 &amp; IF(Table1[[#This Row],[part_points]]&gt;1," points"," point"))</f>
        <v>1 point</v>
      </c>
    </row>
    <row r="143" spans="1:8">
      <c r="A143" t="s">
        <v>511</v>
      </c>
      <c r="B143" t="s">
        <v>376</v>
      </c>
      <c r="C143">
        <v>1</v>
      </c>
      <c r="D143" t="s">
        <v>377</v>
      </c>
      <c r="E143">
        <v>1</v>
      </c>
      <c r="F143">
        <v>1</v>
      </c>
      <c r="G143">
        <v>8</v>
      </c>
      <c r="H143" t="str">
        <f>IF(E143="P","Required",E143 &amp; IF(Table1[[#This Row],[part_points]]&gt;1," points"," point"))</f>
        <v>1 point</v>
      </c>
    </row>
    <row r="144" spans="1:8">
      <c r="A144" t="s">
        <v>512</v>
      </c>
      <c r="B144" t="s">
        <v>376</v>
      </c>
      <c r="C144">
        <v>2</v>
      </c>
      <c r="D144" t="s">
        <v>378</v>
      </c>
      <c r="E144">
        <v>1</v>
      </c>
      <c r="F144">
        <v>1</v>
      </c>
      <c r="G144">
        <v>8</v>
      </c>
      <c r="H144" t="str">
        <f>IF(E144="P","Required",E144 &amp; IF(Table1[[#This Row],[part_points]]&gt;1," points"," point"))</f>
        <v>1 point</v>
      </c>
    </row>
    <row r="145" spans="1:8">
      <c r="A145" t="s">
        <v>513</v>
      </c>
      <c r="B145" t="s">
        <v>379</v>
      </c>
      <c r="C145">
        <v>1</v>
      </c>
      <c r="D145" t="s">
        <v>469</v>
      </c>
      <c r="E145">
        <v>1</v>
      </c>
      <c r="F145">
        <v>1</v>
      </c>
      <c r="G145">
        <v>8</v>
      </c>
      <c r="H145" t="str">
        <f>IF(E145="P","Required",E145 &amp; IF(Table1[[#This Row],[part_points]]&gt;1," points"," point"))</f>
        <v>1 point</v>
      </c>
    </row>
    <row r="146" spans="1:8">
      <c r="A146" t="s">
        <v>514</v>
      </c>
      <c r="B146" t="s">
        <v>380</v>
      </c>
      <c r="C146">
        <v>1</v>
      </c>
      <c r="D146" t="s">
        <v>381</v>
      </c>
      <c r="E146">
        <v>1</v>
      </c>
      <c r="F146">
        <v>1</v>
      </c>
      <c r="G146">
        <v>8</v>
      </c>
      <c r="H146" t="str">
        <f>IF(E146="P","Required",E146 &amp; IF(Table1[[#This Row],[part_points]]&gt;1," points"," point"))</f>
        <v>1 point</v>
      </c>
    </row>
    <row r="147" spans="1:8">
      <c r="A147" t="s">
        <v>515</v>
      </c>
      <c r="B147" t="s">
        <v>382</v>
      </c>
      <c r="C147">
        <v>1</v>
      </c>
      <c r="D147" t="s">
        <v>383</v>
      </c>
      <c r="E147">
        <v>1</v>
      </c>
      <c r="F147">
        <v>1</v>
      </c>
      <c r="G147">
        <v>8</v>
      </c>
      <c r="H147" t="str">
        <f>IF(E147="P","Required",E147 &amp; IF(Table1[[#This Row],[part_points]]&gt;1," points"," point"))</f>
        <v>1 point</v>
      </c>
    </row>
    <row r="148" spans="1:8">
      <c r="A148" t="s">
        <v>516</v>
      </c>
      <c r="B148" t="s">
        <v>382</v>
      </c>
      <c r="C148">
        <v>2</v>
      </c>
      <c r="D148" t="s">
        <v>907</v>
      </c>
      <c r="E148">
        <v>1</v>
      </c>
      <c r="F148">
        <v>1</v>
      </c>
      <c r="G148">
        <v>8</v>
      </c>
      <c r="H148" t="str">
        <f>IF(E148="P","Required",E148 &amp; IF(Table1[[#This Row],[part_points]]&gt;1," points"," point"))</f>
        <v>1 point</v>
      </c>
    </row>
    <row r="149" spans="1:8">
      <c r="A149" t="s">
        <v>1097</v>
      </c>
      <c r="B149" t="s">
        <v>1098</v>
      </c>
      <c r="C149">
        <v>1</v>
      </c>
      <c r="D149" t="s">
        <v>1099</v>
      </c>
      <c r="E149">
        <v>1</v>
      </c>
      <c r="F149">
        <v>1</v>
      </c>
      <c r="G149">
        <v>8</v>
      </c>
      <c r="H149" t="str">
        <f>IF(E149="P","Required",E149 &amp; IF(Table1[[#This Row],[part_points]]&gt;1," points"," point"))</f>
        <v>1 point</v>
      </c>
    </row>
    <row r="150" spans="1:8">
      <c r="A150" t="s">
        <v>1100</v>
      </c>
      <c r="B150" t="s">
        <v>1098</v>
      </c>
      <c r="C150">
        <v>2</v>
      </c>
      <c r="D150" t="s">
        <v>472</v>
      </c>
      <c r="E150">
        <v>1</v>
      </c>
      <c r="F150">
        <v>1</v>
      </c>
      <c r="G150">
        <v>8</v>
      </c>
      <c r="H150" t="str">
        <f>IF(E150="P","Required",E150 &amp; IF(Table1[[#This Row],[part_points]]&gt;1," points"," point"))</f>
        <v>1 point</v>
      </c>
    </row>
    <row r="151" spans="1:8">
      <c r="A151" t="s">
        <v>1397</v>
      </c>
      <c r="B151" t="s">
        <v>1398</v>
      </c>
      <c r="C151">
        <v>1</v>
      </c>
      <c r="D151" t="s">
        <v>1399</v>
      </c>
      <c r="E151">
        <v>1</v>
      </c>
      <c r="F151">
        <v>1</v>
      </c>
      <c r="G151">
        <v>8</v>
      </c>
      <c r="H151" t="str">
        <f>IF(E151="P","Required",E151 &amp; IF(Table1[[#This Row],[part_points]]&gt;1," points"," point"))</f>
        <v>1 point</v>
      </c>
    </row>
    <row r="152" spans="1:8">
      <c r="A152" t="s">
        <v>1400</v>
      </c>
      <c r="B152" t="s">
        <v>1398</v>
      </c>
      <c r="C152">
        <v>2</v>
      </c>
      <c r="D152" t="s">
        <v>1401</v>
      </c>
      <c r="E152">
        <v>1</v>
      </c>
      <c r="F152">
        <v>1</v>
      </c>
      <c r="G152">
        <v>8</v>
      </c>
      <c r="H152" t="str">
        <f>IF(E152="P","Required",E152 &amp; IF(Table1[[#This Row],[part_points]]&gt;1," points"," point"))</f>
        <v>1 point</v>
      </c>
    </row>
    <row r="153" spans="1:8">
      <c r="A153" t="s">
        <v>1402</v>
      </c>
      <c r="B153" t="s">
        <v>1398</v>
      </c>
      <c r="C153">
        <v>3</v>
      </c>
      <c r="D153" t="s">
        <v>1403</v>
      </c>
      <c r="E153">
        <v>1</v>
      </c>
      <c r="F153">
        <v>1</v>
      </c>
      <c r="G153">
        <v>8</v>
      </c>
      <c r="H153" t="str">
        <f>IF(E153="P","Required",E153 &amp; IF(Table1[[#This Row],[part_points]]&gt;1," points"," point"))</f>
        <v>1 point</v>
      </c>
    </row>
    <row r="154" spans="1:8">
      <c r="A154" t="s">
        <v>12</v>
      </c>
      <c r="B154" t="s">
        <v>384</v>
      </c>
      <c r="C154">
        <v>1</v>
      </c>
      <c r="D154" t="s">
        <v>13</v>
      </c>
      <c r="E154" t="s">
        <v>336</v>
      </c>
      <c r="F154" t="s">
        <v>336</v>
      </c>
      <c r="G154">
        <v>9</v>
      </c>
      <c r="H154" t="str">
        <f>IF(E154="P","Required",E154 &amp; IF(Table1[[#This Row],[part_points]]&gt;1," points"," point"))</f>
        <v>Required</v>
      </c>
    </row>
    <row r="155" spans="1:8">
      <c r="A155" t="s">
        <v>18</v>
      </c>
      <c r="B155" t="s">
        <v>385</v>
      </c>
      <c r="C155">
        <v>1</v>
      </c>
      <c r="D155" t="s">
        <v>19</v>
      </c>
      <c r="E155" t="s">
        <v>336</v>
      </c>
      <c r="F155" t="s">
        <v>336</v>
      </c>
      <c r="G155">
        <v>9</v>
      </c>
      <c r="H155" t="str">
        <f>IF(E155="P","Required",E155 &amp; IF(Table1[[#This Row],[part_points]]&gt;1," points"," point"))</f>
        <v>Required</v>
      </c>
    </row>
    <row r="156" spans="1:8">
      <c r="A156" t="s">
        <v>24</v>
      </c>
      <c r="B156" t="s">
        <v>385</v>
      </c>
      <c r="C156">
        <v>2</v>
      </c>
      <c r="D156" t="s">
        <v>25</v>
      </c>
      <c r="E156" t="s">
        <v>336</v>
      </c>
      <c r="F156" t="s">
        <v>336</v>
      </c>
      <c r="G156">
        <v>9</v>
      </c>
      <c r="H156" t="str">
        <f>IF(E156="P","Required",E156 &amp; IF(Table1[[#This Row],[part_points]]&gt;1," points"," point"))</f>
        <v>Required</v>
      </c>
    </row>
    <row r="157" spans="1:8">
      <c r="A157" t="s">
        <v>30</v>
      </c>
      <c r="B157" t="s">
        <v>386</v>
      </c>
      <c r="C157">
        <v>1</v>
      </c>
      <c r="D157" t="s">
        <v>31</v>
      </c>
      <c r="E157">
        <v>1</v>
      </c>
      <c r="F157">
        <v>1</v>
      </c>
      <c r="G157">
        <v>9</v>
      </c>
      <c r="H157" t="str">
        <f>IF(E157="P","Required",E157 &amp; IF(Table1[[#This Row],[part_points]]&gt;1," points"," point"))</f>
        <v>1 point</v>
      </c>
    </row>
    <row r="158" spans="1:8">
      <c r="A158" t="s">
        <v>35</v>
      </c>
      <c r="B158" t="s">
        <v>386</v>
      </c>
      <c r="C158">
        <v>2</v>
      </c>
      <c r="D158" t="s">
        <v>36</v>
      </c>
      <c r="E158">
        <v>1</v>
      </c>
      <c r="F158">
        <v>1</v>
      </c>
      <c r="G158">
        <v>9</v>
      </c>
      <c r="H158" t="str">
        <f>IF(E158="P","Required",E158 &amp; IF(Table1[[#This Row],[part_points]]&gt;1," points"," point"))</f>
        <v>1 point</v>
      </c>
    </row>
    <row r="159" spans="1:8">
      <c r="A159" t="s">
        <v>41</v>
      </c>
      <c r="B159" t="s">
        <v>386</v>
      </c>
      <c r="C159">
        <v>3</v>
      </c>
      <c r="D159" t="s">
        <v>1026</v>
      </c>
      <c r="E159">
        <v>1</v>
      </c>
      <c r="F159">
        <v>1</v>
      </c>
      <c r="G159">
        <v>9</v>
      </c>
      <c r="H159" t="str">
        <f>IF(E159="P","Required",E159 &amp; IF(Table1[[#This Row],[part_points]]&gt;1," points"," point"))</f>
        <v>1 point</v>
      </c>
    </row>
    <row r="160" spans="1:8">
      <c r="A160" t="s">
        <v>46</v>
      </c>
      <c r="B160" t="s">
        <v>386</v>
      </c>
      <c r="C160">
        <v>4</v>
      </c>
      <c r="D160" t="s">
        <v>470</v>
      </c>
      <c r="E160">
        <v>1</v>
      </c>
      <c r="F160">
        <v>1</v>
      </c>
      <c r="G160">
        <v>9</v>
      </c>
      <c r="H160" t="str">
        <f>IF(E160="P","Required",E160 &amp; IF(Table1[[#This Row],[part_points]]&gt;1," points"," point"))</f>
        <v>1 point</v>
      </c>
    </row>
    <row r="161" spans="1:8">
      <c r="A161" t="s">
        <v>51</v>
      </c>
      <c r="B161" t="s">
        <v>387</v>
      </c>
      <c r="C161">
        <v>1</v>
      </c>
      <c r="D161" t="s">
        <v>52</v>
      </c>
      <c r="E161">
        <v>1</v>
      </c>
      <c r="F161">
        <v>1</v>
      </c>
      <c r="G161">
        <v>9</v>
      </c>
      <c r="H161" t="str">
        <f>IF(E161="P","Required",E161 &amp; IF(Table1[[#This Row],[part_points]]&gt;1," points"," point"))</f>
        <v>1 point</v>
      </c>
    </row>
    <row r="162" spans="1:8">
      <c r="A162" t="s">
        <v>57</v>
      </c>
      <c r="B162" t="s">
        <v>387</v>
      </c>
      <c r="C162">
        <v>2</v>
      </c>
      <c r="D162" t="s">
        <v>58</v>
      </c>
      <c r="E162">
        <v>1</v>
      </c>
      <c r="F162">
        <v>1</v>
      </c>
      <c r="G162">
        <v>9</v>
      </c>
      <c r="H162" t="str">
        <f>IF(E162="P","Required",E162 &amp; IF(Table1[[#This Row],[part_points]]&gt;1," points"," point"))</f>
        <v>1 point</v>
      </c>
    </row>
    <row r="163" spans="1:8">
      <c r="A163" t="s">
        <v>63</v>
      </c>
      <c r="B163" t="s">
        <v>388</v>
      </c>
      <c r="C163">
        <v>1</v>
      </c>
      <c r="D163" t="s">
        <v>64</v>
      </c>
      <c r="E163">
        <v>2</v>
      </c>
      <c r="F163">
        <v>2</v>
      </c>
      <c r="G163">
        <v>9</v>
      </c>
      <c r="H163" t="str">
        <f>IF(E163="P","Required",E163 &amp; IF(Table1[[#This Row],[part_points]]&gt;1," points"," point"))</f>
        <v>2 points</v>
      </c>
    </row>
    <row r="164" spans="1:8">
      <c r="A164" t="s">
        <v>69</v>
      </c>
      <c r="B164" t="s">
        <v>389</v>
      </c>
      <c r="C164">
        <v>1</v>
      </c>
      <c r="D164" t="s">
        <v>70</v>
      </c>
      <c r="E164">
        <v>1</v>
      </c>
      <c r="F164">
        <v>1</v>
      </c>
      <c r="G164">
        <v>9</v>
      </c>
      <c r="H164" t="str">
        <f>IF(E164="P","Required",E164 &amp; IF(Table1[[#This Row],[part_points]]&gt;1," points"," point"))</f>
        <v>1 point</v>
      </c>
    </row>
    <row r="165" spans="1:8">
      <c r="A165" t="s">
        <v>75</v>
      </c>
      <c r="B165" t="s">
        <v>389</v>
      </c>
      <c r="C165">
        <v>2</v>
      </c>
      <c r="D165" t="s">
        <v>76</v>
      </c>
      <c r="E165">
        <v>1</v>
      </c>
      <c r="F165">
        <v>1</v>
      </c>
      <c r="G165">
        <v>9</v>
      </c>
      <c r="H165" t="str">
        <f>IF(E165="P","Required",E165 &amp; IF(Table1[[#This Row],[part_points]]&gt;1," points"," point"))</f>
        <v>1 point</v>
      </c>
    </row>
    <row r="166" spans="1:8">
      <c r="A166" t="s">
        <v>79</v>
      </c>
      <c r="B166" t="s">
        <v>390</v>
      </c>
      <c r="C166">
        <v>1</v>
      </c>
      <c r="D166" t="s">
        <v>80</v>
      </c>
      <c r="E166">
        <v>1</v>
      </c>
      <c r="F166">
        <v>1</v>
      </c>
      <c r="G166">
        <v>9</v>
      </c>
      <c r="H166" t="str">
        <f>IF(E166="P","Required",E166 &amp; IF(Table1[[#This Row],[part_points]]&gt;1," points"," point"))</f>
        <v>1 point</v>
      </c>
    </row>
    <row r="167" spans="1:8">
      <c r="A167" t="s">
        <v>84</v>
      </c>
      <c r="B167" t="s">
        <v>391</v>
      </c>
      <c r="C167">
        <v>1</v>
      </c>
      <c r="D167" t="s">
        <v>85</v>
      </c>
      <c r="E167">
        <v>1</v>
      </c>
      <c r="F167">
        <v>1</v>
      </c>
      <c r="G167">
        <v>9</v>
      </c>
      <c r="H167" t="str">
        <f>IF(E167="P","Required",E167 &amp; IF(Table1[[#This Row],[part_points]]&gt;1," points"," point"))</f>
        <v>1 point</v>
      </c>
    </row>
    <row r="168" spans="1:8">
      <c r="A168" t="s">
        <v>88</v>
      </c>
      <c r="B168" t="s">
        <v>392</v>
      </c>
      <c r="C168">
        <v>1</v>
      </c>
      <c r="D168" t="s">
        <v>89</v>
      </c>
      <c r="E168">
        <v>1</v>
      </c>
      <c r="F168">
        <v>1</v>
      </c>
      <c r="G168">
        <v>9</v>
      </c>
      <c r="H168" t="str">
        <f>IF(E168="P","Required",E168 &amp; IF(Table1[[#This Row],[part_points]]&gt;1," points"," point"))</f>
        <v>1 point</v>
      </c>
    </row>
    <row r="169" spans="1:8">
      <c r="A169" t="s">
        <v>93</v>
      </c>
      <c r="B169" t="s">
        <v>392</v>
      </c>
      <c r="C169">
        <v>2</v>
      </c>
      <c r="D169" t="s">
        <v>94</v>
      </c>
      <c r="E169">
        <v>1</v>
      </c>
      <c r="F169">
        <v>1</v>
      </c>
      <c r="G169">
        <v>9</v>
      </c>
      <c r="H169" t="str">
        <f>IF(E169="P","Required",E169 &amp; IF(Table1[[#This Row],[part_points]]&gt;1," points"," point"))</f>
        <v>1 point</v>
      </c>
    </row>
    <row r="170" spans="1:8">
      <c r="A170" t="s">
        <v>99</v>
      </c>
      <c r="B170" t="s">
        <v>393</v>
      </c>
      <c r="C170">
        <v>1</v>
      </c>
      <c r="D170" t="s">
        <v>100</v>
      </c>
      <c r="E170">
        <v>2</v>
      </c>
      <c r="F170">
        <v>2</v>
      </c>
      <c r="G170">
        <v>9</v>
      </c>
      <c r="H170" t="str">
        <f>IF(E170="P","Required",E170 &amp; IF(Table1[[#This Row],[part_points]]&gt;1," points"," point"))</f>
        <v>2 points</v>
      </c>
    </row>
    <row r="171" spans="1:8">
      <c r="A171" t="s">
        <v>105</v>
      </c>
      <c r="B171" t="s">
        <v>393</v>
      </c>
      <c r="C171">
        <v>2</v>
      </c>
      <c r="D171" t="s">
        <v>106</v>
      </c>
      <c r="E171">
        <v>1</v>
      </c>
      <c r="F171">
        <v>1</v>
      </c>
      <c r="G171">
        <v>9</v>
      </c>
      <c r="H171" t="str">
        <f>IF(E171="P","Required",E171 &amp; IF(Table1[[#This Row],[part_points]]&gt;1," points"," point"))</f>
        <v>1 point</v>
      </c>
    </row>
    <row r="172" spans="1:8">
      <c r="A172" t="s">
        <v>111</v>
      </c>
      <c r="B172" t="s">
        <v>394</v>
      </c>
      <c r="C172">
        <v>1</v>
      </c>
      <c r="D172" t="s">
        <v>112</v>
      </c>
      <c r="E172">
        <v>1</v>
      </c>
      <c r="F172">
        <v>1</v>
      </c>
      <c r="G172">
        <v>9</v>
      </c>
      <c r="H172" t="str">
        <f>IF(E172="P","Required",E172 &amp; IF(Table1[[#This Row],[part_points]]&gt;1," points"," point"))</f>
        <v>1 point</v>
      </c>
    </row>
    <row r="173" spans="1:8">
      <c r="A173" t="s">
        <v>117</v>
      </c>
      <c r="B173" t="s">
        <v>394</v>
      </c>
      <c r="C173">
        <v>2</v>
      </c>
      <c r="D173" t="s">
        <v>118</v>
      </c>
      <c r="E173">
        <v>1</v>
      </c>
      <c r="F173">
        <v>1</v>
      </c>
      <c r="G173">
        <v>9</v>
      </c>
      <c r="H173" t="str">
        <f>IF(E173="P","Required",E173 &amp; IF(Table1[[#This Row],[part_points]]&gt;1," points"," point"))</f>
        <v>1 point</v>
      </c>
    </row>
    <row r="174" spans="1:8">
      <c r="A174" t="s">
        <v>136</v>
      </c>
      <c r="B174" t="s">
        <v>395</v>
      </c>
      <c r="C174">
        <v>1</v>
      </c>
      <c r="D174" t="s">
        <v>137</v>
      </c>
      <c r="E174" t="s">
        <v>336</v>
      </c>
      <c r="F174" t="s">
        <v>336</v>
      </c>
      <c r="G174">
        <v>10</v>
      </c>
      <c r="H174" t="str">
        <f>IF(E174="P","Required",E174 &amp; IF(Table1[[#This Row],[part_points]]&gt;1," points"," point"))</f>
        <v>Required</v>
      </c>
    </row>
    <row r="175" spans="1:8">
      <c r="A175" t="s">
        <v>141</v>
      </c>
      <c r="B175" t="s">
        <v>396</v>
      </c>
      <c r="C175">
        <v>1</v>
      </c>
      <c r="D175" t="s">
        <v>142</v>
      </c>
      <c r="E175" t="s">
        <v>336</v>
      </c>
      <c r="F175" t="s">
        <v>336</v>
      </c>
      <c r="G175">
        <v>10</v>
      </c>
      <c r="H175" t="str">
        <f>IF(E175="P","Required",E175 &amp; IF(Table1[[#This Row],[part_points]]&gt;1," points"," point"))</f>
        <v>Required</v>
      </c>
    </row>
    <row r="176" spans="1:8">
      <c r="A176" t="s">
        <v>145</v>
      </c>
      <c r="B176" t="s">
        <v>396</v>
      </c>
      <c r="C176">
        <v>2</v>
      </c>
      <c r="D176" t="s">
        <v>146</v>
      </c>
      <c r="E176" t="s">
        <v>336</v>
      </c>
      <c r="F176" t="s">
        <v>336</v>
      </c>
      <c r="G176">
        <v>10</v>
      </c>
      <c r="H176" t="str">
        <f>IF(E176="P","Required",E176 &amp; IF(Table1[[#This Row],[part_points]]&gt;1," points"," point"))</f>
        <v>Required</v>
      </c>
    </row>
    <row r="177" spans="1:8">
      <c r="A177" t="s">
        <v>149</v>
      </c>
      <c r="B177" t="s">
        <v>397</v>
      </c>
      <c r="C177">
        <v>1</v>
      </c>
      <c r="D177" t="s">
        <v>150</v>
      </c>
      <c r="E177" t="s">
        <v>336</v>
      </c>
      <c r="F177" t="s">
        <v>336</v>
      </c>
      <c r="G177">
        <v>10</v>
      </c>
      <c r="H177" t="str">
        <f>IF(E177="P","Required",E177 &amp; IF(Table1[[#This Row],[part_points]]&gt;1," points"," point"))</f>
        <v>Required</v>
      </c>
    </row>
    <row r="178" spans="1:8">
      <c r="A178" t="s">
        <v>154</v>
      </c>
      <c r="B178" t="s">
        <v>398</v>
      </c>
      <c r="C178">
        <v>1</v>
      </c>
      <c r="D178" t="s">
        <v>155</v>
      </c>
      <c r="E178" t="s">
        <v>336</v>
      </c>
      <c r="F178" t="s">
        <v>336</v>
      </c>
      <c r="G178">
        <v>10</v>
      </c>
      <c r="H178" t="str">
        <f>IF(E178="P","Required",E178 &amp; IF(Table1[[#This Row],[part_points]]&gt;1," points"," point"))</f>
        <v>Required</v>
      </c>
    </row>
    <row r="179" spans="1:8">
      <c r="A179" t="s">
        <v>908</v>
      </c>
      <c r="B179" t="s">
        <v>398</v>
      </c>
      <c r="C179">
        <v>2</v>
      </c>
      <c r="D179" t="s">
        <v>1027</v>
      </c>
      <c r="E179" t="s">
        <v>336</v>
      </c>
      <c r="F179" t="s">
        <v>336</v>
      </c>
      <c r="G179">
        <v>10</v>
      </c>
      <c r="H179" t="str">
        <f>IF(E179="P","Required",E179 &amp; IF(Table1[[#This Row],[part_points]]&gt;1," points"," point"))</f>
        <v>Required</v>
      </c>
    </row>
    <row r="180" spans="1:8">
      <c r="A180" t="s">
        <v>162</v>
      </c>
      <c r="B180" t="s">
        <v>399</v>
      </c>
      <c r="C180">
        <v>1</v>
      </c>
      <c r="D180" t="s">
        <v>163</v>
      </c>
      <c r="E180">
        <v>1</v>
      </c>
      <c r="F180">
        <v>1</v>
      </c>
      <c r="G180">
        <v>10</v>
      </c>
      <c r="H180" t="str">
        <f>IF(E180="P","Required",E180 &amp; IF(Table1[[#This Row],[part_points]]&gt;1," points"," point"))</f>
        <v>1 point</v>
      </c>
    </row>
    <row r="181" spans="1:8">
      <c r="A181" t="s">
        <v>168</v>
      </c>
      <c r="B181" t="s">
        <v>399</v>
      </c>
      <c r="C181">
        <v>2</v>
      </c>
      <c r="D181" t="s">
        <v>169</v>
      </c>
      <c r="E181">
        <v>1</v>
      </c>
      <c r="F181">
        <v>1</v>
      </c>
      <c r="G181">
        <v>10</v>
      </c>
      <c r="H181" t="str">
        <f>IF(E181="P","Required",E181 &amp; IF(Table1[[#This Row],[part_points]]&gt;1," points"," point"))</f>
        <v>1 point</v>
      </c>
    </row>
    <row r="182" spans="1:8">
      <c r="A182" t="s">
        <v>174</v>
      </c>
      <c r="B182" t="s">
        <v>399</v>
      </c>
      <c r="C182">
        <v>3</v>
      </c>
      <c r="D182" t="s">
        <v>175</v>
      </c>
      <c r="E182">
        <v>1</v>
      </c>
      <c r="F182">
        <v>1</v>
      </c>
      <c r="G182">
        <v>10</v>
      </c>
      <c r="H182" t="str">
        <f>IF(E182="P","Required",E182 &amp; IF(Table1[[#This Row],[part_points]]&gt;1," points"," point"))</f>
        <v>1 point</v>
      </c>
    </row>
    <row r="183" spans="1:8">
      <c r="A183" t="s">
        <v>180</v>
      </c>
      <c r="B183" t="s">
        <v>399</v>
      </c>
      <c r="C183">
        <v>4</v>
      </c>
      <c r="D183" t="s">
        <v>1028</v>
      </c>
      <c r="E183">
        <v>1</v>
      </c>
      <c r="F183">
        <v>1</v>
      </c>
      <c r="G183">
        <v>10</v>
      </c>
      <c r="H183" t="str">
        <f>IF(E183="P","Required",E183 &amp; IF(Table1[[#This Row],[part_points]]&gt;1," points"," point"))</f>
        <v>1 point</v>
      </c>
    </row>
    <row r="184" spans="1:8">
      <c r="A184" t="s">
        <v>185</v>
      </c>
      <c r="B184" t="s">
        <v>400</v>
      </c>
      <c r="C184">
        <v>1</v>
      </c>
      <c r="D184" t="s">
        <v>186</v>
      </c>
      <c r="E184">
        <v>1</v>
      </c>
      <c r="F184">
        <v>1</v>
      </c>
      <c r="G184">
        <v>10</v>
      </c>
      <c r="H184" t="str">
        <f>IF(E184="P","Required",E184 &amp; IF(Table1[[#This Row],[part_points]]&gt;1," points"," point"))</f>
        <v>1 point</v>
      </c>
    </row>
    <row r="185" spans="1:8">
      <c r="A185" t="s">
        <v>190</v>
      </c>
      <c r="B185" t="s">
        <v>400</v>
      </c>
      <c r="C185">
        <v>2</v>
      </c>
      <c r="D185" t="s">
        <v>191</v>
      </c>
      <c r="E185">
        <v>1</v>
      </c>
      <c r="F185">
        <v>1</v>
      </c>
      <c r="G185">
        <v>10</v>
      </c>
      <c r="H185" t="str">
        <f>IF(E185="P","Required",E185 &amp; IF(Table1[[#This Row],[part_points]]&gt;1," points"," point"))</f>
        <v>1 point</v>
      </c>
    </row>
    <row r="186" spans="1:8">
      <c r="A186" t="s">
        <v>195</v>
      </c>
      <c r="B186" t="s">
        <v>400</v>
      </c>
      <c r="C186">
        <v>3</v>
      </c>
      <c r="D186" t="s">
        <v>196</v>
      </c>
      <c r="E186">
        <v>1</v>
      </c>
      <c r="F186">
        <v>1</v>
      </c>
      <c r="G186">
        <v>10</v>
      </c>
      <c r="H186" t="str">
        <f>IF(E186="P","Required",E186 &amp; IF(Table1[[#This Row],[part_points]]&gt;1," points"," point"))</f>
        <v>1 point</v>
      </c>
    </row>
    <row r="187" spans="1:8">
      <c r="A187" t="s">
        <v>909</v>
      </c>
      <c r="B187" t="s">
        <v>400</v>
      </c>
      <c r="C187">
        <v>4</v>
      </c>
      <c r="D187" t="s">
        <v>910</v>
      </c>
      <c r="E187">
        <v>1</v>
      </c>
      <c r="F187">
        <v>1</v>
      </c>
      <c r="G187">
        <v>10</v>
      </c>
      <c r="H187" t="str">
        <f>IF(E187="P","Required",E187 &amp; IF(Table1[[#This Row],[part_points]]&gt;1," points"," point"))</f>
        <v>1 point</v>
      </c>
    </row>
    <row r="188" spans="1:8">
      <c r="A188" t="s">
        <v>1029</v>
      </c>
      <c r="B188" t="s">
        <v>400</v>
      </c>
      <c r="C188">
        <v>5</v>
      </c>
      <c r="D188" t="s">
        <v>1030</v>
      </c>
      <c r="E188">
        <v>1</v>
      </c>
      <c r="F188">
        <v>1</v>
      </c>
      <c r="G188">
        <v>10</v>
      </c>
      <c r="H188" t="str">
        <f>IF(E188="P","Required",E188 &amp; IF(Table1[[#This Row],[part_points]]&gt;1," points"," point"))</f>
        <v>1 point</v>
      </c>
    </row>
    <row r="189" spans="1:8">
      <c r="A189" t="s">
        <v>199</v>
      </c>
      <c r="B189" t="s">
        <v>401</v>
      </c>
      <c r="C189">
        <v>1</v>
      </c>
      <c r="D189" t="s">
        <v>200</v>
      </c>
      <c r="E189">
        <v>1</v>
      </c>
      <c r="F189">
        <v>1</v>
      </c>
      <c r="G189">
        <v>10</v>
      </c>
      <c r="H189" t="str">
        <f>IF(E189="P","Required",E189 &amp; IF(Table1[[#This Row],[part_points]]&gt;1," points"," point"))</f>
        <v>1 point</v>
      </c>
    </row>
    <row r="190" spans="1:8">
      <c r="A190" t="s">
        <v>203</v>
      </c>
      <c r="B190" t="s">
        <v>401</v>
      </c>
      <c r="C190">
        <v>2</v>
      </c>
      <c r="D190" t="s">
        <v>473</v>
      </c>
      <c r="E190">
        <v>1</v>
      </c>
      <c r="F190">
        <v>1</v>
      </c>
      <c r="G190">
        <v>10</v>
      </c>
      <c r="H190" t="str">
        <f>IF(E190="P","Required",E190 &amp; IF(Table1[[#This Row],[part_points]]&gt;1," points"," point"))</f>
        <v>1 point</v>
      </c>
    </row>
    <row r="191" spans="1:8">
      <c r="A191" t="s">
        <v>207</v>
      </c>
      <c r="B191" t="s">
        <v>402</v>
      </c>
      <c r="C191">
        <v>1</v>
      </c>
      <c r="D191" t="s">
        <v>208</v>
      </c>
      <c r="E191">
        <v>3</v>
      </c>
      <c r="F191">
        <v>1</v>
      </c>
      <c r="G191">
        <v>10</v>
      </c>
      <c r="H191" t="str">
        <f>IF(E191="P","Required",E191 &amp; IF(Table1[[#This Row],[part_points]]&gt;1," points"," point"))</f>
        <v>3 points</v>
      </c>
    </row>
    <row r="192" spans="1:8">
      <c r="A192" t="s">
        <v>211</v>
      </c>
      <c r="B192" t="s">
        <v>403</v>
      </c>
      <c r="C192">
        <v>1</v>
      </c>
      <c r="D192" t="s">
        <v>212</v>
      </c>
      <c r="E192">
        <v>1</v>
      </c>
      <c r="F192">
        <v>1</v>
      </c>
      <c r="G192">
        <v>10</v>
      </c>
      <c r="H192" t="str">
        <f>IF(E192="P","Required",E192 &amp; IF(Table1[[#This Row],[part_points]]&gt;1," points"," point"))</f>
        <v>1 point</v>
      </c>
    </row>
    <row r="193" spans="1:8">
      <c r="A193" t="s">
        <v>217</v>
      </c>
      <c r="B193" t="s">
        <v>403</v>
      </c>
      <c r="C193">
        <v>2</v>
      </c>
      <c r="D193" t="s">
        <v>218</v>
      </c>
      <c r="E193">
        <v>2</v>
      </c>
      <c r="F193">
        <v>2</v>
      </c>
      <c r="G193">
        <v>10</v>
      </c>
      <c r="H193" t="str">
        <f>IF(E193="P","Required",E193 &amp; IF(Table1[[#This Row],[part_points]]&gt;1," points"," point"))</f>
        <v>2 points</v>
      </c>
    </row>
    <row r="194" spans="1:8">
      <c r="A194" t="s">
        <v>221</v>
      </c>
      <c r="B194" t="s">
        <v>404</v>
      </c>
      <c r="C194">
        <v>1</v>
      </c>
      <c r="D194" t="s">
        <v>222</v>
      </c>
      <c r="E194">
        <v>1</v>
      </c>
      <c r="F194">
        <v>1</v>
      </c>
      <c r="G194">
        <v>10</v>
      </c>
      <c r="H194" t="str">
        <f>IF(E194="P","Required",E194 &amp; IF(Table1[[#This Row],[part_points]]&gt;1," points"," point"))</f>
        <v>1 point</v>
      </c>
    </row>
    <row r="195" spans="1:8">
      <c r="A195" t="s">
        <v>226</v>
      </c>
      <c r="B195" t="s">
        <v>404</v>
      </c>
      <c r="C195">
        <v>2</v>
      </c>
      <c r="D195" t="s">
        <v>227</v>
      </c>
      <c r="E195">
        <v>1</v>
      </c>
      <c r="F195">
        <v>1</v>
      </c>
      <c r="G195">
        <v>10</v>
      </c>
      <c r="H195" t="str">
        <f>IF(E195="P","Required",E195 &amp; IF(Table1[[#This Row],[part_points]]&gt;1," points"," point"))</f>
        <v>1 point</v>
      </c>
    </row>
    <row r="196" spans="1:8">
      <c r="A196" t="s">
        <v>232</v>
      </c>
      <c r="B196" t="s">
        <v>404</v>
      </c>
      <c r="C196">
        <v>3</v>
      </c>
      <c r="D196" t="s">
        <v>233</v>
      </c>
      <c r="E196">
        <v>1</v>
      </c>
      <c r="F196">
        <v>1</v>
      </c>
      <c r="G196">
        <v>10</v>
      </c>
      <c r="H196" t="str">
        <f>IF(E196="P","Required",E196 &amp; IF(Table1[[#This Row],[part_points]]&gt;1," points"," point"))</f>
        <v>1 point</v>
      </c>
    </row>
    <row r="197" spans="1:8">
      <c r="A197" t="s">
        <v>236</v>
      </c>
      <c r="B197" t="s">
        <v>405</v>
      </c>
      <c r="C197">
        <v>1</v>
      </c>
      <c r="D197" t="s">
        <v>237</v>
      </c>
      <c r="E197">
        <v>1</v>
      </c>
      <c r="F197">
        <v>1</v>
      </c>
      <c r="G197">
        <v>10</v>
      </c>
      <c r="H197" t="str">
        <f>IF(E197="P","Required",E197 &amp; IF(Table1[[#This Row],[part_points]]&gt;1," points"," point"))</f>
        <v>1 point</v>
      </c>
    </row>
    <row r="198" spans="1:8">
      <c r="A198" t="s">
        <v>240</v>
      </c>
      <c r="B198" t="s">
        <v>405</v>
      </c>
      <c r="C198">
        <v>2</v>
      </c>
      <c r="D198" t="s">
        <v>241</v>
      </c>
      <c r="E198">
        <v>1</v>
      </c>
      <c r="F198">
        <v>1</v>
      </c>
      <c r="G198">
        <v>10</v>
      </c>
      <c r="H198" t="str">
        <f>IF(E198="P","Required",E198 &amp; IF(Table1[[#This Row],[part_points]]&gt;1," points"," point"))</f>
        <v>1 point</v>
      </c>
    </row>
    <row r="199" spans="1:8">
      <c r="A199" t="s">
        <v>244</v>
      </c>
      <c r="B199" t="s">
        <v>406</v>
      </c>
      <c r="C199">
        <v>1</v>
      </c>
      <c r="D199" t="s">
        <v>1445</v>
      </c>
      <c r="E199">
        <v>1</v>
      </c>
      <c r="F199">
        <v>1</v>
      </c>
      <c r="G199">
        <v>10</v>
      </c>
      <c r="H199" t="str">
        <f>IF(E199="P","Required",E199 &amp; IF(Table1[[#This Row],[part_points]]&gt;1," points"," point"))</f>
        <v>1 point</v>
      </c>
    </row>
    <row r="200" spans="1:8">
      <c r="A200" t="s">
        <v>1031</v>
      </c>
      <c r="B200" t="s">
        <v>406</v>
      </c>
      <c r="C200">
        <v>2</v>
      </c>
      <c r="D200" t="s">
        <v>1446</v>
      </c>
      <c r="E200">
        <v>1</v>
      </c>
      <c r="F200">
        <v>1</v>
      </c>
      <c r="G200">
        <v>10</v>
      </c>
      <c r="H200" t="str">
        <f>IF(E200="P","Required",E200 &amp; IF(Table1[[#This Row],[part_points]]&gt;1," points"," point"))</f>
        <v>1 point</v>
      </c>
    </row>
    <row r="201" spans="1:8">
      <c r="A201" t="s">
        <v>1032</v>
      </c>
      <c r="B201" t="s">
        <v>406</v>
      </c>
      <c r="C201">
        <v>3</v>
      </c>
      <c r="D201" t="s">
        <v>1447</v>
      </c>
      <c r="E201">
        <v>1</v>
      </c>
      <c r="F201">
        <v>1</v>
      </c>
      <c r="G201">
        <v>10</v>
      </c>
      <c r="H201" t="str">
        <f>IF(E201="P","Required",E201 &amp; IF(Table1[[#This Row],[part_points]]&gt;1," points"," point"))</f>
        <v>1 point</v>
      </c>
    </row>
    <row r="202" spans="1:8">
      <c r="A202" t="s">
        <v>248</v>
      </c>
      <c r="B202" t="s">
        <v>407</v>
      </c>
      <c r="C202">
        <v>1</v>
      </c>
      <c r="D202" t="s">
        <v>249</v>
      </c>
      <c r="E202">
        <v>2</v>
      </c>
      <c r="F202">
        <v>2</v>
      </c>
      <c r="G202">
        <v>10</v>
      </c>
      <c r="H202" t="str">
        <f>IF(E202="P","Required",E202 &amp; IF(Table1[[#This Row],[part_points]]&gt;1," points"," point"))</f>
        <v>2 points</v>
      </c>
    </row>
    <row r="203" spans="1:8">
      <c r="A203" t="s">
        <v>1404</v>
      </c>
      <c r="B203" t="s">
        <v>407</v>
      </c>
      <c r="C203">
        <v>2</v>
      </c>
      <c r="D203" t="s">
        <v>1451</v>
      </c>
      <c r="E203">
        <v>1</v>
      </c>
      <c r="F203">
        <v>1</v>
      </c>
      <c r="G203">
        <v>10</v>
      </c>
      <c r="H203" t="str">
        <f>IF(E203="P","Required",E203 &amp; IF(Table1[[#This Row],[part_points]]&gt;1," points"," point"))</f>
        <v>1 point</v>
      </c>
    </row>
    <row r="204" spans="1:8">
      <c r="A204" t="s">
        <v>1405</v>
      </c>
      <c r="B204" t="s">
        <v>407</v>
      </c>
      <c r="C204">
        <v>3</v>
      </c>
      <c r="D204" t="s">
        <v>1452</v>
      </c>
      <c r="E204">
        <v>1</v>
      </c>
      <c r="F204">
        <v>1</v>
      </c>
      <c r="G204">
        <v>10</v>
      </c>
      <c r="H204" t="str">
        <f>IF(E204="P","Required",E204 &amp; IF(Table1[[#This Row],[part_points]]&gt;1," points"," point"))</f>
        <v>1 point</v>
      </c>
    </row>
    <row r="205" spans="1:8">
      <c r="A205" t="s">
        <v>252</v>
      </c>
      <c r="B205" t="s">
        <v>408</v>
      </c>
      <c r="C205">
        <v>1</v>
      </c>
      <c r="D205" t="s">
        <v>253</v>
      </c>
      <c r="E205">
        <v>1</v>
      </c>
      <c r="F205">
        <v>1</v>
      </c>
      <c r="G205">
        <v>10</v>
      </c>
      <c r="H205" t="str">
        <f>IF(E205="P","Required",E205 &amp; IF(Table1[[#This Row],[part_points]]&gt;1," points"," point"))</f>
        <v>1 point</v>
      </c>
    </row>
    <row r="206" spans="1:8">
      <c r="A206" t="s">
        <v>258</v>
      </c>
      <c r="B206" t="s">
        <v>408</v>
      </c>
      <c r="C206">
        <v>2</v>
      </c>
      <c r="D206" t="s">
        <v>259</v>
      </c>
      <c r="E206">
        <v>1</v>
      </c>
      <c r="F206">
        <v>1</v>
      </c>
      <c r="G206">
        <v>10</v>
      </c>
      <c r="H206" t="str">
        <f>IF(E206="P","Required",E206 &amp; IF(Table1[[#This Row],[part_points]]&gt;1," points"," point"))</f>
        <v>1 point</v>
      </c>
    </row>
    <row r="207" spans="1:8">
      <c r="A207" t="s">
        <v>476</v>
      </c>
      <c r="B207" t="s">
        <v>409</v>
      </c>
      <c r="C207">
        <v>1</v>
      </c>
      <c r="D207" t="s">
        <v>264</v>
      </c>
      <c r="E207">
        <v>1</v>
      </c>
      <c r="F207">
        <v>1</v>
      </c>
      <c r="G207">
        <v>10</v>
      </c>
      <c r="H207" t="str">
        <f>IF(E207="P","Required",E207 &amp; IF(Table1[[#This Row],[part_points]]&gt;1," points"," point"))</f>
        <v>1 point</v>
      </c>
    </row>
    <row r="208" spans="1:8">
      <c r="A208" t="s">
        <v>477</v>
      </c>
      <c r="B208" t="s">
        <v>409</v>
      </c>
      <c r="C208">
        <v>2</v>
      </c>
      <c r="D208" t="s">
        <v>268</v>
      </c>
      <c r="E208">
        <v>1</v>
      </c>
      <c r="F208">
        <v>1</v>
      </c>
      <c r="G208">
        <v>10</v>
      </c>
      <c r="H208" t="str">
        <f>IF(E208="P","Required",E208 &amp; IF(Table1[[#This Row],[part_points]]&gt;1," points"," point"))</f>
        <v>1 point</v>
      </c>
    </row>
    <row r="209" spans="1:8">
      <c r="A209" t="s">
        <v>478</v>
      </c>
      <c r="B209" t="s">
        <v>409</v>
      </c>
      <c r="C209">
        <v>3</v>
      </c>
      <c r="D209" t="s">
        <v>272</v>
      </c>
      <c r="E209">
        <v>1</v>
      </c>
      <c r="F209">
        <v>1</v>
      </c>
      <c r="G209">
        <v>10</v>
      </c>
      <c r="H209" t="str">
        <f>IF(E209="P","Required",E209 &amp; IF(Table1[[#This Row],[part_points]]&gt;1," points"," point"))</f>
        <v>1 point</v>
      </c>
    </row>
    <row r="210" spans="1:8">
      <c r="A210" t="s">
        <v>911</v>
      </c>
      <c r="B210" t="s">
        <v>409</v>
      </c>
      <c r="C210">
        <v>4</v>
      </c>
      <c r="D210" t="s">
        <v>912</v>
      </c>
      <c r="E210">
        <v>1</v>
      </c>
      <c r="F210">
        <v>1</v>
      </c>
      <c r="G210">
        <v>10</v>
      </c>
      <c r="H210" t="str">
        <f>IF(E210="P","Required",E210 &amp; IF(Table1[[#This Row],[part_points]]&gt;1," points"," point"))</f>
        <v>1 point</v>
      </c>
    </row>
    <row r="211" spans="1:8">
      <c r="A211" t="s">
        <v>479</v>
      </c>
      <c r="B211" t="s">
        <v>410</v>
      </c>
      <c r="C211">
        <v>1</v>
      </c>
      <c r="D211" t="s">
        <v>1448</v>
      </c>
      <c r="E211">
        <v>2</v>
      </c>
      <c r="F211">
        <v>1</v>
      </c>
      <c r="G211">
        <v>10</v>
      </c>
      <c r="H211" t="str">
        <f>IF(E211="P","Required",E211 &amp; IF(Table1[[#This Row],[part_points]]&gt;1," points"," point"))</f>
        <v>2 points</v>
      </c>
    </row>
    <row r="212" spans="1:8">
      <c r="A212" t="s">
        <v>480</v>
      </c>
      <c r="B212" t="s">
        <v>411</v>
      </c>
      <c r="C212">
        <v>1</v>
      </c>
      <c r="D212" t="s">
        <v>279</v>
      </c>
      <c r="E212">
        <v>1</v>
      </c>
      <c r="F212">
        <v>1</v>
      </c>
      <c r="G212">
        <v>10</v>
      </c>
      <c r="H212" t="str">
        <f>IF(E212="P","Required",E212 &amp; IF(Table1[[#This Row],[part_points]]&gt;1," points"," point"))</f>
        <v>1 point</v>
      </c>
    </row>
    <row r="213" spans="1:8">
      <c r="A213" t="s">
        <v>481</v>
      </c>
      <c r="B213" t="s">
        <v>411</v>
      </c>
      <c r="C213">
        <v>2</v>
      </c>
      <c r="D213" t="s">
        <v>282</v>
      </c>
      <c r="E213">
        <v>2</v>
      </c>
      <c r="F213">
        <v>1</v>
      </c>
      <c r="G213">
        <v>10</v>
      </c>
      <c r="H213" t="str">
        <f>IF(E213="P","Required",E213 &amp; IF(Table1[[#This Row],[part_points]]&gt;1," points"," point"))</f>
        <v>2 points</v>
      </c>
    </row>
    <row r="214" spans="1:8">
      <c r="A214" t="s">
        <v>913</v>
      </c>
      <c r="B214" t="s">
        <v>853</v>
      </c>
      <c r="C214">
        <v>1</v>
      </c>
      <c r="D214" t="s">
        <v>854</v>
      </c>
      <c r="E214">
        <v>2</v>
      </c>
      <c r="F214">
        <v>2</v>
      </c>
      <c r="G214">
        <v>10</v>
      </c>
      <c r="H214" t="str">
        <f>IF(E214="P","Required",E214 &amp; IF(Table1[[#This Row],[part_points]]&gt;1," points"," point"))</f>
        <v>2 points</v>
      </c>
    </row>
    <row r="215" spans="1:8">
      <c r="A215" t="s">
        <v>1033</v>
      </c>
      <c r="B215" t="s">
        <v>1034</v>
      </c>
      <c r="C215">
        <v>1</v>
      </c>
      <c r="D215" t="s">
        <v>1037</v>
      </c>
      <c r="E215">
        <v>2</v>
      </c>
      <c r="F215">
        <v>1</v>
      </c>
      <c r="G215">
        <v>10</v>
      </c>
      <c r="H215" t="str">
        <f>IF(E215="P","Required",E215 &amp; IF(Table1[[#This Row],[part_points]]&gt;1," points"," point"))</f>
        <v>2 points</v>
      </c>
    </row>
    <row r="216" spans="1:8">
      <c r="A216" t="s">
        <v>1035</v>
      </c>
      <c r="B216" t="s">
        <v>1036</v>
      </c>
      <c r="C216">
        <v>1</v>
      </c>
      <c r="D216" t="s">
        <v>1055</v>
      </c>
      <c r="E216">
        <v>1</v>
      </c>
      <c r="F216">
        <v>1</v>
      </c>
      <c r="G216">
        <v>10</v>
      </c>
      <c r="H216" t="str">
        <f>IF(E216="P","Required",E216 &amp; IF(Table1[[#This Row],[part_points]]&gt;1," points"," point"))</f>
        <v>1 point</v>
      </c>
    </row>
    <row r="217" spans="1:8">
      <c r="A217" t="s">
        <v>1406</v>
      </c>
      <c r="B217" t="s">
        <v>1407</v>
      </c>
      <c r="C217">
        <v>1</v>
      </c>
      <c r="D217" t="s">
        <v>1408</v>
      </c>
      <c r="E217">
        <v>1</v>
      </c>
      <c r="F217">
        <v>1</v>
      </c>
      <c r="G217">
        <v>10</v>
      </c>
      <c r="H217" t="str">
        <f>IF(E217="P","Required",E217 &amp; IF(Table1[[#This Row],[part_points]]&gt;1," points"," point"))</f>
        <v>1 point</v>
      </c>
    </row>
    <row r="218" spans="1:8">
      <c r="A218" t="s">
        <v>1409</v>
      </c>
      <c r="B218" t="s">
        <v>1407</v>
      </c>
      <c r="C218">
        <v>2</v>
      </c>
      <c r="D218" t="s">
        <v>1410</v>
      </c>
      <c r="E218">
        <v>2</v>
      </c>
      <c r="F218">
        <v>2</v>
      </c>
      <c r="G218">
        <v>10</v>
      </c>
      <c r="H218" t="str">
        <f>IF(E218="P","Required",E218 &amp; IF(Table1[[#This Row],[part_points]]&gt;1," points"," point"))</f>
        <v>2 points</v>
      </c>
    </row>
    <row r="219" spans="1:8">
      <c r="A219" t="s">
        <v>1411</v>
      </c>
      <c r="B219" t="s">
        <v>1407</v>
      </c>
      <c r="C219">
        <v>3</v>
      </c>
      <c r="D219" t="s">
        <v>1412</v>
      </c>
      <c r="E219">
        <v>1</v>
      </c>
      <c r="F219">
        <v>1</v>
      </c>
      <c r="G219">
        <v>10</v>
      </c>
      <c r="H219" t="str">
        <f>IF(E219="P","Required",E219 &amp; IF(Table1[[#This Row],[part_points]]&gt;1," points"," point"))</f>
        <v>1 point</v>
      </c>
    </row>
    <row r="220" spans="1:8">
      <c r="A220" t="s">
        <v>914</v>
      </c>
      <c r="B220" t="s">
        <v>297</v>
      </c>
      <c r="C220">
        <v>1</v>
      </c>
      <c r="D220" t="s">
        <v>915</v>
      </c>
      <c r="E220">
        <v>1</v>
      </c>
      <c r="F220">
        <v>1</v>
      </c>
      <c r="G220">
        <v>11</v>
      </c>
      <c r="H220" t="str">
        <f>IF(E220="P","Required",E220 &amp; IF(Table1[[#This Row],[part_points]]&gt;1," points"," point"))</f>
        <v>1 point</v>
      </c>
    </row>
    <row r="221" spans="1:8">
      <c r="A221" t="s">
        <v>916</v>
      </c>
      <c r="B221" t="s">
        <v>297</v>
      </c>
      <c r="C221">
        <v>2</v>
      </c>
      <c r="D221" t="s">
        <v>915</v>
      </c>
      <c r="E221">
        <v>1</v>
      </c>
      <c r="F221">
        <v>1</v>
      </c>
      <c r="G221">
        <v>11</v>
      </c>
      <c r="H221" t="str">
        <f>IF(E221="P","Required",E221 &amp; IF(Table1[[#This Row],[part_points]]&gt;1," points"," point"))</f>
        <v>1 point</v>
      </c>
    </row>
    <row r="222" spans="1:8">
      <c r="A222" t="s">
        <v>917</v>
      </c>
      <c r="B222" t="s">
        <v>297</v>
      </c>
      <c r="C222">
        <v>3</v>
      </c>
      <c r="D222" t="s">
        <v>915</v>
      </c>
      <c r="E222">
        <v>1</v>
      </c>
      <c r="F222">
        <v>1</v>
      </c>
      <c r="G222">
        <v>11</v>
      </c>
      <c r="H222" t="str">
        <f>IF(E222="P","Required",E222 &amp; IF(Table1[[#This Row],[part_points]]&gt;1," points"," point"))</f>
        <v>1 point</v>
      </c>
    </row>
    <row r="223" spans="1:8">
      <c r="A223" t="s">
        <v>918</v>
      </c>
      <c r="B223" t="s">
        <v>297</v>
      </c>
      <c r="C223">
        <v>4</v>
      </c>
      <c r="D223" t="s">
        <v>915</v>
      </c>
      <c r="E223">
        <v>1</v>
      </c>
      <c r="F223">
        <v>1</v>
      </c>
      <c r="G223">
        <v>11</v>
      </c>
      <c r="H223" t="str">
        <f>IF(E223="P","Required",E223 &amp; IF(Table1[[#This Row],[part_points]]&gt;1," points"," point"))</f>
        <v>1 point</v>
      </c>
    </row>
    <row r="224" spans="1:8">
      <c r="A224" t="s">
        <v>919</v>
      </c>
      <c r="B224" t="s">
        <v>297</v>
      </c>
      <c r="C224">
        <v>5</v>
      </c>
      <c r="D224" t="s">
        <v>915</v>
      </c>
      <c r="E224">
        <v>1</v>
      </c>
      <c r="F224">
        <v>1</v>
      </c>
      <c r="G224">
        <v>11</v>
      </c>
      <c r="H224" t="str">
        <f>IF(E224="P","Required",E224 &amp; IF(Table1[[#This Row],[part_points]]&gt;1," points"," point"))</f>
        <v>1 point</v>
      </c>
    </row>
    <row r="225" spans="1:8">
      <c r="A225" t="s">
        <v>920</v>
      </c>
      <c r="B225" t="s">
        <v>297</v>
      </c>
      <c r="C225">
        <v>6</v>
      </c>
      <c r="D225" t="s">
        <v>915</v>
      </c>
      <c r="E225">
        <v>1</v>
      </c>
      <c r="F225">
        <v>1</v>
      </c>
      <c r="G225">
        <v>11</v>
      </c>
      <c r="H225" t="str">
        <f>IF(E225="P","Required",E225 &amp; IF(Table1[[#This Row],[part_points]]&gt;1," points"," point"))</f>
        <v>1 point</v>
      </c>
    </row>
    <row r="226" spans="1:8">
      <c r="A226" t="s">
        <v>921</v>
      </c>
      <c r="B226" t="s">
        <v>297</v>
      </c>
      <c r="C226">
        <v>7</v>
      </c>
      <c r="D226" t="s">
        <v>915</v>
      </c>
      <c r="E226">
        <v>1</v>
      </c>
      <c r="F226">
        <v>1</v>
      </c>
      <c r="G226">
        <v>11</v>
      </c>
      <c r="H226" t="str">
        <f>IF(E226="P","Required",E226 &amp; IF(Table1[[#This Row],[part_points]]&gt;1," points"," point"))</f>
        <v>1 point</v>
      </c>
    </row>
    <row r="227" spans="1:8">
      <c r="A227" t="s">
        <v>922</v>
      </c>
      <c r="B227" t="s">
        <v>297</v>
      </c>
      <c r="C227">
        <v>8</v>
      </c>
      <c r="D227" t="s">
        <v>915</v>
      </c>
      <c r="E227">
        <v>1</v>
      </c>
      <c r="F227">
        <v>1</v>
      </c>
      <c r="G227">
        <v>11</v>
      </c>
      <c r="H227" t="str">
        <f>IF(E227="P","Required",E227 &amp; IF(Table1[[#This Row],[part_points]]&gt;1," points"," point"))</f>
        <v>1 point</v>
      </c>
    </row>
    <row r="228" spans="1:8">
      <c r="A228" t="s">
        <v>923</v>
      </c>
      <c r="B228" t="s">
        <v>297</v>
      </c>
      <c r="C228">
        <v>9</v>
      </c>
      <c r="D228" t="s">
        <v>915</v>
      </c>
      <c r="E228">
        <v>1</v>
      </c>
      <c r="F228">
        <v>1</v>
      </c>
      <c r="G228">
        <v>11</v>
      </c>
      <c r="H228" t="str">
        <f>IF(E228="P","Required",E228 &amp; IF(Table1[[#This Row],[part_points]]&gt;1," points"," point"))</f>
        <v>1 point</v>
      </c>
    </row>
    <row r="229" spans="1:8">
      <c r="A229" t="s">
        <v>1413</v>
      </c>
      <c r="B229" t="s">
        <v>297</v>
      </c>
      <c r="C229">
        <v>10</v>
      </c>
      <c r="D229" t="s">
        <v>915</v>
      </c>
      <c r="E229">
        <v>1</v>
      </c>
      <c r="F229">
        <v>1</v>
      </c>
      <c r="G229">
        <v>11</v>
      </c>
      <c r="H229" t="str">
        <f>IF(E229="P","Required",E229 &amp; IF(Table1[[#This Row],[part_points]]&gt;1," points"," point"))</f>
        <v>1 point</v>
      </c>
    </row>
    <row r="230" spans="1:8">
      <c r="A230" t="s">
        <v>924</v>
      </c>
      <c r="B230" t="s">
        <v>302</v>
      </c>
      <c r="C230">
        <v>1</v>
      </c>
      <c r="D230" t="s">
        <v>303</v>
      </c>
      <c r="E230">
        <v>1</v>
      </c>
      <c r="F230">
        <v>1</v>
      </c>
      <c r="G230">
        <v>11</v>
      </c>
      <c r="H230" t="str">
        <f>IF(E230="P","Required",E230 &amp; IF(Table1[[#This Row],[part_points]]&gt;1," points"," point"))</f>
        <v>1 point</v>
      </c>
    </row>
    <row r="231" spans="1:8">
      <c r="A231" t="s">
        <v>925</v>
      </c>
      <c r="B231" t="s">
        <v>308</v>
      </c>
      <c r="C231">
        <v>1</v>
      </c>
      <c r="D231" t="s">
        <v>309</v>
      </c>
      <c r="E231">
        <v>1</v>
      </c>
      <c r="F231">
        <v>1</v>
      </c>
      <c r="G231">
        <v>11</v>
      </c>
      <c r="H231" t="str">
        <f>IF(E231="P","Required",E231 &amp; IF(Table1[[#This Row],[part_points]]&gt;1," points"," point"))</f>
        <v>1 point</v>
      </c>
    </row>
    <row r="232" spans="1:8">
      <c r="A232" t="s">
        <v>926</v>
      </c>
      <c r="B232" t="s">
        <v>312</v>
      </c>
      <c r="C232">
        <v>1</v>
      </c>
      <c r="D232" t="s">
        <v>927</v>
      </c>
      <c r="E232">
        <v>1</v>
      </c>
      <c r="F232">
        <v>1</v>
      </c>
      <c r="G232">
        <v>11</v>
      </c>
      <c r="H232" t="str">
        <f>IF(E232="P","Required",E232 &amp; IF(Table1[[#This Row],[part_points]]&gt;1," points"," point"))</f>
        <v>1 point</v>
      </c>
    </row>
    <row r="233" spans="1:8">
      <c r="A233" t="s">
        <v>928</v>
      </c>
      <c r="B233" t="s">
        <v>317</v>
      </c>
      <c r="C233">
        <v>1</v>
      </c>
      <c r="D233" t="s">
        <v>318</v>
      </c>
      <c r="E233">
        <v>5</v>
      </c>
      <c r="F233">
        <v>5</v>
      </c>
      <c r="G233">
        <v>11</v>
      </c>
      <c r="H233" t="str">
        <f>IF(E233="P","Required",E233 &amp; IF(Table1[[#This Row],[part_points]]&gt;1," points"," point"))</f>
        <v>5 points</v>
      </c>
    </row>
    <row r="234" spans="1:8">
      <c r="A234" t="s">
        <v>1101</v>
      </c>
      <c r="B234" t="s">
        <v>1102</v>
      </c>
      <c r="C234">
        <v>1</v>
      </c>
      <c r="D234" t="s">
        <v>1103</v>
      </c>
      <c r="E234">
        <v>2</v>
      </c>
      <c r="F234">
        <v>1</v>
      </c>
      <c r="G234">
        <v>11</v>
      </c>
      <c r="H234" t="str">
        <f>IF(E234="P","Required",E234 &amp; IF(Table1[[#This Row],[part_points]]&gt;1," points"," point"))</f>
        <v>2 points</v>
      </c>
    </row>
    <row r="235" spans="1:8">
      <c r="A235" t="s">
        <v>1104</v>
      </c>
      <c r="B235" t="s">
        <v>1102</v>
      </c>
      <c r="C235">
        <v>2</v>
      </c>
      <c r="D235" t="s">
        <v>1105</v>
      </c>
      <c r="E235">
        <v>3</v>
      </c>
      <c r="F235">
        <v>1</v>
      </c>
      <c r="G235">
        <v>11</v>
      </c>
      <c r="H235" t="str">
        <f>IF(E235="P","Required",E235 &amp; IF(Table1[[#This Row],[part_points]]&gt;1," points"," point"))</f>
        <v>3 points</v>
      </c>
    </row>
    <row r="236" spans="1:8">
      <c r="A236" t="s">
        <v>1106</v>
      </c>
      <c r="B236" t="s">
        <v>1102</v>
      </c>
      <c r="C236">
        <v>3</v>
      </c>
      <c r="D236" t="s">
        <v>1107</v>
      </c>
      <c r="E236">
        <v>3</v>
      </c>
      <c r="F236">
        <v>3</v>
      </c>
      <c r="G236">
        <v>11</v>
      </c>
      <c r="H236" t="str">
        <f>IF(E236="P","Required",E236 &amp; IF(Table1[[#This Row],[part_points]]&gt;1," points"," point"))</f>
        <v>3 points</v>
      </c>
    </row>
    <row r="237" spans="1:8">
      <c r="A237" t="s">
        <v>1108</v>
      </c>
      <c r="B237" t="s">
        <v>1102</v>
      </c>
      <c r="C237">
        <v>4</v>
      </c>
      <c r="D237" t="s">
        <v>1109</v>
      </c>
      <c r="E237">
        <v>2</v>
      </c>
      <c r="F237">
        <v>2</v>
      </c>
      <c r="G237">
        <v>11</v>
      </c>
      <c r="H237" t="str">
        <f>IF(E237="P","Required",E237 &amp; IF(Table1[[#This Row],[part_points]]&gt;1," points"," point"))</f>
        <v>2 points</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v2 features, Q2 2025</vt:lpstr>
      <vt:lpstr>Data</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Sabrina Stanger</cp:lastModifiedBy>
  <cp:lastPrinted>2020-09-23T21:48:46Z</cp:lastPrinted>
  <dcterms:created xsi:type="dcterms:W3CDTF">2020-09-23T14:00:24Z</dcterms:created>
  <dcterms:modified xsi:type="dcterms:W3CDTF">2025-12-23T19:42:44Z</dcterms:modified>
</cp:coreProperties>
</file>