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LucaCucinotta\Downloads\"/>
    </mc:Choice>
  </mc:AlternateContent>
  <xr:revisionPtr revIDLastSave="0" documentId="13_ncr:1_{41E421AD-2E09-4587-BCD5-CD54AAED797C}" xr6:coauthVersionLast="47" xr6:coauthVersionMax="47" xr10:uidLastSave="{00000000-0000-0000-0000-000000000000}"/>
  <bookViews>
    <workbookView xWindow="-34215" yWindow="930" windowWidth="28800" windowHeight="15345" xr2:uid="{52B2B148-52E6-4A96-90DB-79AE037337A2}"/>
  </bookViews>
  <sheets>
    <sheet name="Calculator" sheetId="2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27" l="1"/>
  <c r="M15" i="27"/>
  <c r="M14" i="27"/>
  <c r="M13" i="27"/>
  <c r="M12" i="27"/>
  <c r="M11" i="27"/>
  <c r="M10" i="27"/>
  <c r="M9" i="27"/>
  <c r="M8" i="27"/>
  <c r="M7" i="27"/>
  <c r="L16" i="27"/>
  <c r="L15" i="27"/>
  <c r="L14" i="27"/>
  <c r="N14" i="27" s="1"/>
  <c r="L13" i="27"/>
  <c r="N13" i="27" s="1"/>
  <c r="L12" i="27"/>
  <c r="L11" i="27"/>
  <c r="L10" i="27"/>
  <c r="L9" i="27"/>
  <c r="L8" i="27"/>
  <c r="L7" i="27"/>
  <c r="K16" i="27"/>
  <c r="K15" i="27"/>
  <c r="K14" i="27"/>
  <c r="K13" i="27"/>
  <c r="K12" i="27"/>
  <c r="K11" i="27"/>
  <c r="K10" i="27"/>
  <c r="K9" i="27"/>
  <c r="K8" i="27"/>
  <c r="K7" i="27"/>
  <c r="E56" i="27"/>
  <c r="E55" i="27"/>
  <c r="E54" i="27"/>
  <c r="E53" i="27"/>
  <c r="E52" i="27"/>
  <c r="E51" i="27"/>
  <c r="E50" i="27"/>
  <c r="E49" i="27"/>
  <c r="E48" i="27"/>
  <c r="E47" i="27"/>
  <c r="E46" i="27"/>
  <c r="E45" i="27"/>
  <c r="E44" i="27"/>
  <c r="E43" i="27"/>
  <c r="E42" i="27"/>
  <c r="E41" i="27"/>
  <c r="E40" i="27"/>
  <c r="E39" i="27"/>
  <c r="E38" i="27"/>
  <c r="E37" i="27"/>
  <c r="E36" i="27"/>
  <c r="E35" i="27"/>
  <c r="E34" i="27"/>
  <c r="E33" i="27"/>
  <c r="E32" i="27"/>
  <c r="E31" i="27"/>
  <c r="E30" i="27"/>
  <c r="E29" i="27"/>
  <c r="E28" i="27"/>
  <c r="E27" i="27"/>
  <c r="E26" i="27"/>
  <c r="E25" i="27"/>
  <c r="E24" i="27"/>
  <c r="E23" i="27"/>
  <c r="E22" i="27"/>
  <c r="E21" i="27"/>
  <c r="E20" i="27"/>
  <c r="E19" i="27"/>
  <c r="E18" i="27"/>
  <c r="E17" i="27"/>
  <c r="E16" i="27"/>
  <c r="E15" i="27"/>
  <c r="E14" i="27"/>
  <c r="E13" i="27"/>
  <c r="E12" i="27"/>
  <c r="E11" i="27"/>
  <c r="E10" i="27"/>
  <c r="E9" i="27"/>
  <c r="E8" i="27"/>
  <c r="E7" i="27"/>
  <c r="D73" i="27"/>
  <c r="D71" i="27"/>
  <c r="D69" i="27"/>
  <c r="D67" i="27"/>
  <c r="F56" i="27"/>
  <c r="F55" i="27"/>
  <c r="F54" i="27"/>
  <c r="F53" i="27"/>
  <c r="F52" i="27"/>
  <c r="F51" i="27"/>
  <c r="F50" i="27"/>
  <c r="F49" i="27"/>
  <c r="F48" i="27"/>
  <c r="F47" i="27"/>
  <c r="F46" i="27"/>
  <c r="F45" i="27"/>
  <c r="F44" i="27"/>
  <c r="F43" i="27"/>
  <c r="F42" i="27"/>
  <c r="F41" i="27"/>
  <c r="F40" i="27"/>
  <c r="F39" i="27"/>
  <c r="F38" i="27"/>
  <c r="F37" i="27"/>
  <c r="F36" i="27"/>
  <c r="F35" i="27"/>
  <c r="F34" i="27"/>
  <c r="F33" i="27"/>
  <c r="F32" i="27"/>
  <c r="F31" i="27"/>
  <c r="F30" i="27"/>
  <c r="F29" i="27"/>
  <c r="F28" i="27"/>
  <c r="F27" i="27"/>
  <c r="F26" i="27"/>
  <c r="F25" i="27"/>
  <c r="F24" i="27"/>
  <c r="F23" i="27"/>
  <c r="F22" i="27"/>
  <c r="F21" i="27"/>
  <c r="F20" i="27"/>
  <c r="F19" i="27"/>
  <c r="F18" i="27"/>
  <c r="F17" i="27"/>
  <c r="O16" i="27"/>
  <c r="F16" i="27"/>
  <c r="O15" i="27"/>
  <c r="N15" i="27"/>
  <c r="F15" i="27"/>
  <c r="O14" i="27"/>
  <c r="F14" i="27"/>
  <c r="O13" i="27"/>
  <c r="F13" i="27"/>
  <c r="O12" i="27"/>
  <c r="F12" i="27"/>
  <c r="O11" i="27"/>
  <c r="F11" i="27"/>
  <c r="O10" i="27"/>
  <c r="N10" i="27"/>
  <c r="F10" i="27"/>
  <c r="O9" i="27"/>
  <c r="F9" i="27"/>
  <c r="O8" i="27"/>
  <c r="F8" i="27"/>
  <c r="O7" i="27"/>
  <c r="F7" i="27"/>
  <c r="N16" i="27" l="1"/>
  <c r="N11" i="27"/>
  <c r="N12" i="27"/>
  <c r="N7" i="27"/>
  <c r="N8" i="27"/>
  <c r="N9" i="27"/>
  <c r="C60" i="27"/>
  <c r="C59" i="27"/>
  <c r="C61" i="27" l="1"/>
</calcChain>
</file>

<file path=xl/sharedStrings.xml><?xml version="1.0" encoding="utf-8"?>
<sst xmlns="http://schemas.openxmlformats.org/spreadsheetml/2006/main" count="109" uniqueCount="102">
  <si>
    <t>Choose Fuel</t>
  </si>
  <si>
    <t>Liquefied Biomethane (bio-waste) / Otto (dual fuel medium speed)</t>
  </si>
  <si>
    <t>WtT Calculation</t>
  </si>
  <si>
    <t>TtW Calculation</t>
  </si>
  <si>
    <t>Share of overall
%)</t>
  </si>
  <si>
    <t>Engine Type</t>
  </si>
  <si>
    <t>Methane Slip
(%)</t>
  </si>
  <si>
    <t>Engine Type 1</t>
  </si>
  <si>
    <t>Engine Type 2</t>
  </si>
  <si>
    <t>Engine Type 3</t>
  </si>
  <si>
    <t>Engine Type 4</t>
  </si>
  <si>
    <t>Engine Type 5</t>
  </si>
  <si>
    <t>Engine Type 6</t>
  </si>
  <si>
    <t>Engine Type 7</t>
  </si>
  <si>
    <t>Engine Type 8</t>
  </si>
  <si>
    <t>Engine Type 9</t>
  </si>
  <si>
    <t>Engine Type 10</t>
  </si>
  <si>
    <t>Assumptions (note: reward factor excluded)</t>
  </si>
  <si>
    <t>CO2 Emission factor</t>
  </si>
  <si>
    <t>gCO2/gFuel</t>
  </si>
  <si>
    <t>CO2 GWP</t>
  </si>
  <si>
    <t>CH4 Emission factor</t>
  </si>
  <si>
    <t>CH4 GWP</t>
  </si>
  <si>
    <t>N2O Emission factor</t>
  </si>
  <si>
    <t>N2O GWP</t>
  </si>
  <si>
    <t>LCV</t>
  </si>
  <si>
    <t>MJ/g</t>
  </si>
  <si>
    <t>WtT</t>
  </si>
  <si>
    <t>TtW</t>
  </si>
  <si>
    <t>WtW</t>
  </si>
  <si>
    <t>LCV [MJ/g]</t>
  </si>
  <si>
    <t>Cf CO2 [gCO2/gFuel]</t>
  </si>
  <si>
    <t>Cf CH4 [gCH4/gFuel]</t>
  </si>
  <si>
    <t>Cf N2O [gN2O/gFuel]</t>
  </si>
  <si>
    <t>Bio-ethanol (wheat straw)</t>
  </si>
  <si>
    <t>Bio-diesel (waste cooking oil)</t>
  </si>
  <si>
    <t>Hydrotreated Vegetable Oil (waste cooking oil)</t>
  </si>
  <si>
    <t>Liquefied Biomethane / Otto (dual fuel slow speed)</t>
  </si>
  <si>
    <t>Liquefied Biomethane / Diesel (dual fuels)</t>
  </si>
  <si>
    <t>Liquefied Biomethane / LBSI</t>
  </si>
  <si>
    <t>Bio-methanol</t>
  </si>
  <si>
    <t>Other Production Pathways</t>
  </si>
  <si>
    <t>CO2 TtW
(gCO2/MJ)</t>
  </si>
  <si>
    <t>Non-CO2 TtW
(gCO2e/MJ)</t>
  </si>
  <si>
    <t>TtW from slip
(gCO2e/MJ)</t>
  </si>
  <si>
    <t>Total TtW
(gCO2e/MJ)</t>
  </si>
  <si>
    <t>WtT
(gCO2e/MJ)</t>
  </si>
  <si>
    <t>Based on IPCC 5</t>
  </si>
  <si>
    <t>POS #</t>
  </si>
  <si>
    <t>POS 1</t>
  </si>
  <si>
    <t>POS 2</t>
  </si>
  <si>
    <t>POS 3</t>
  </si>
  <si>
    <t>POS 5</t>
  </si>
  <si>
    <t>POS 6</t>
  </si>
  <si>
    <t>POS 7</t>
  </si>
  <si>
    <t>POS 8</t>
  </si>
  <si>
    <t>POS 9</t>
  </si>
  <si>
    <t>POS 10</t>
  </si>
  <si>
    <t>POS 11</t>
  </si>
  <si>
    <t>POS 12</t>
  </si>
  <si>
    <t>POS 13</t>
  </si>
  <si>
    <t>POS 14</t>
  </si>
  <si>
    <t>POS 15</t>
  </si>
  <si>
    <t>POS 16</t>
  </si>
  <si>
    <t>POS 17</t>
  </si>
  <si>
    <t>POS 18</t>
  </si>
  <si>
    <t>POS 19</t>
  </si>
  <si>
    <t>POS 20</t>
  </si>
  <si>
    <t>POS 21</t>
  </si>
  <si>
    <t>POS 22</t>
  </si>
  <si>
    <t>POS 23</t>
  </si>
  <si>
    <t>POS 24</t>
  </si>
  <si>
    <t>POS 25</t>
  </si>
  <si>
    <t>POS 26</t>
  </si>
  <si>
    <t>POS 27</t>
  </si>
  <si>
    <t>POS 28</t>
  </si>
  <si>
    <t>POS 29</t>
  </si>
  <si>
    <t>POS 30</t>
  </si>
  <si>
    <t>POS 31</t>
  </si>
  <si>
    <t>POS 32</t>
  </si>
  <si>
    <t>POS 33</t>
  </si>
  <si>
    <t>POS 34</t>
  </si>
  <si>
    <t>POS 35</t>
  </si>
  <si>
    <t>POS 36</t>
  </si>
  <si>
    <t>POS 37</t>
  </si>
  <si>
    <t>POS 38</t>
  </si>
  <si>
    <t>POS 39</t>
  </si>
  <si>
    <t>POS 40</t>
  </si>
  <si>
    <t>POS 41</t>
  </si>
  <si>
    <t>POS 42</t>
  </si>
  <si>
    <t>POS 43</t>
  </si>
  <si>
    <t>POS 44</t>
  </si>
  <si>
    <t>POS 45</t>
  </si>
  <si>
    <t>POS 46</t>
  </si>
  <si>
    <t>POS 47</t>
  </si>
  <si>
    <t>POS 48</t>
  </si>
  <si>
    <t>POS 49</t>
  </si>
  <si>
    <t>POS 50</t>
  </si>
  <si>
    <t xml:space="preserve">Amount </t>
  </si>
  <si>
    <t>Fuel Type</t>
  </si>
  <si>
    <r>
      <t>Intensity 
(gCO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eq/MJ)</t>
    </r>
  </si>
  <si>
    <r>
      <t>Weighted Average Results (gCO</t>
    </r>
    <r>
      <rPr>
        <vertAlign val="subscript"/>
        <sz val="10"/>
        <color theme="0"/>
        <rFont val="Arial"/>
        <family val="2"/>
      </rPr>
      <t>2</t>
    </r>
    <r>
      <rPr>
        <sz val="10"/>
        <color theme="0"/>
        <rFont val="Arial"/>
        <family val="2"/>
      </rPr>
      <t>eq/MJ)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</si>
</sst>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_-* #,##0.0000_-;\-* #,##0.0000_-;_-* &quot;-&quot;??_-;_-@_-"/>
    <numFmt numFmtId="166" formatCode="_-* #,##0.00000_-;\-* #,##0.00000_-;_-* &quot;-&quot;??_-;_-@_-"/>
    <numFmt numFmtId="167" formatCode="#,##0.000"/>
    <numFmt numFmtId="168" formatCode="#,##0.000000000_ ;\-#,##0.000000000\ 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theme="1"/>
      <name val="Barlow"/>
      <family val="2"/>
    </font>
    <font>
      <u/>
      <sz val="11"/>
      <color theme="10"/>
      <name val="Aptos Narrow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vertAlign val="subscript"/>
      <sz val="10"/>
      <color theme="0"/>
      <name val="Arial"/>
      <family val="2"/>
    </font>
    <font>
      <i/>
      <sz val="10"/>
      <color theme="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DE8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thin">
        <color indexed="64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5" fillId="2" borderId="2" xfId="1" applyNumberFormat="1" applyFont="1" applyFill="1" applyBorder="1" applyAlignment="1">
      <alignment horizontal="left"/>
    </xf>
    <xf numFmtId="0" fontId="6" fillId="0" borderId="0" xfId="0" applyFont="1"/>
    <xf numFmtId="0" fontId="7" fillId="3" borderId="2" xfId="0" applyFont="1" applyFill="1" applyBorder="1"/>
    <xf numFmtId="0" fontId="6" fillId="3" borderId="3" xfId="0" applyFont="1" applyFill="1" applyBorder="1"/>
    <xf numFmtId="0" fontId="6" fillId="3" borderId="4" xfId="0" applyFont="1" applyFill="1" applyBorder="1"/>
    <xf numFmtId="0" fontId="8" fillId="3" borderId="2" xfId="0" applyFont="1" applyFill="1" applyBorder="1" applyAlignment="1">
      <alignment horizontal="center" vertical="center"/>
    </xf>
    <xf numFmtId="164" fontId="8" fillId="3" borderId="2" xfId="1" applyNumberFormat="1" applyFont="1" applyFill="1" applyBorder="1" applyAlignment="1">
      <alignment horizontal="center" vertical="center" wrapText="1"/>
    </xf>
    <xf numFmtId="164" fontId="8" fillId="3" borderId="4" xfId="1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2" borderId="10" xfId="1" applyNumberFormat="1" applyFont="1" applyFill="1" applyBorder="1" applyAlignment="1">
      <alignment horizontal="left"/>
    </xf>
    <xf numFmtId="4" fontId="8" fillId="4" borderId="10" xfId="1" applyNumberFormat="1" applyFont="1" applyFill="1" applyBorder="1" applyAlignment="1">
      <alignment horizontal="center"/>
    </xf>
    <xf numFmtId="4" fontId="8" fillId="4" borderId="11" xfId="1" applyNumberFormat="1" applyFont="1" applyFill="1" applyBorder="1" applyAlignment="1">
      <alignment horizontal="center"/>
    </xf>
    <xf numFmtId="4" fontId="8" fillId="0" borderId="11" xfId="0" applyNumberFormat="1" applyFont="1" applyBorder="1" applyAlignment="1">
      <alignment horizontal="center"/>
    </xf>
    <xf numFmtId="9" fontId="8" fillId="0" borderId="11" xfId="2" applyFont="1" applyBorder="1" applyAlignment="1">
      <alignment horizontal="center"/>
    </xf>
    <xf numFmtId="9" fontId="8" fillId="4" borderId="10" xfId="2" applyFont="1" applyFill="1" applyBorder="1" applyAlignment="1">
      <alignment horizontal="center"/>
    </xf>
    <xf numFmtId="167" fontId="8" fillId="0" borderId="11" xfId="0" applyNumberFormat="1" applyFont="1" applyBorder="1" applyAlignment="1">
      <alignment horizontal="center"/>
    </xf>
    <xf numFmtId="0" fontId="8" fillId="2" borderId="6" xfId="1" applyNumberFormat="1" applyFont="1" applyFill="1" applyBorder="1" applyAlignment="1">
      <alignment horizontal="left"/>
    </xf>
    <xf numFmtId="4" fontId="8" fillId="4" borderId="6" xfId="1" applyNumberFormat="1" applyFont="1" applyFill="1" applyBorder="1" applyAlignment="1">
      <alignment horizontal="center"/>
    </xf>
    <xf numFmtId="4" fontId="8" fillId="4" borderId="7" xfId="1" applyNumberFormat="1" applyFont="1" applyFill="1" applyBorder="1" applyAlignment="1">
      <alignment horizontal="center"/>
    </xf>
    <xf numFmtId="4" fontId="8" fillId="0" borderId="7" xfId="0" applyNumberFormat="1" applyFont="1" applyBorder="1" applyAlignment="1">
      <alignment horizontal="center"/>
    </xf>
    <xf numFmtId="9" fontId="8" fillId="0" borderId="7" xfId="2" applyFont="1" applyBorder="1" applyAlignment="1">
      <alignment horizontal="center"/>
    </xf>
    <xf numFmtId="9" fontId="8" fillId="4" borderId="6" xfId="2" applyFont="1" applyFill="1" applyBorder="1" applyAlignment="1">
      <alignment horizontal="center"/>
    </xf>
    <xf numFmtId="0" fontId="8" fillId="2" borderId="8" xfId="1" applyNumberFormat="1" applyFont="1" applyFill="1" applyBorder="1" applyAlignment="1">
      <alignment horizontal="left"/>
    </xf>
    <xf numFmtId="9" fontId="8" fillId="4" borderId="8" xfId="2" applyFont="1" applyFill="1" applyBorder="1" applyAlignment="1">
      <alignment horizontal="center"/>
    </xf>
    <xf numFmtId="4" fontId="8" fillId="4" borderId="9" xfId="1" applyNumberFormat="1" applyFont="1" applyFill="1" applyBorder="1" applyAlignment="1">
      <alignment horizontal="center"/>
    </xf>
    <xf numFmtId="4" fontId="8" fillId="0" borderId="9" xfId="0" applyNumberFormat="1" applyFont="1" applyBorder="1" applyAlignment="1">
      <alignment horizontal="center"/>
    </xf>
    <xf numFmtId="9" fontId="8" fillId="0" borderId="9" xfId="2" applyFont="1" applyBorder="1" applyAlignment="1">
      <alignment horizontal="center"/>
    </xf>
    <xf numFmtId="0" fontId="8" fillId="0" borderId="0" xfId="1" applyNumberFormat="1" applyFont="1" applyFill="1" applyBorder="1" applyAlignment="1">
      <alignment horizontal="left"/>
    </xf>
    <xf numFmtId="4" fontId="8" fillId="0" borderId="0" xfId="1" applyNumberFormat="1" applyFont="1" applyFill="1" applyBorder="1" applyAlignment="1">
      <alignment horizontal="center"/>
    </xf>
    <xf numFmtId="4" fontId="8" fillId="0" borderId="0" xfId="0" applyNumberFormat="1" applyFont="1" applyAlignment="1">
      <alignment horizontal="center"/>
    </xf>
    <xf numFmtId="9" fontId="8" fillId="0" borderId="0" xfId="2" applyFont="1" applyFill="1" applyBorder="1" applyAlignment="1">
      <alignment horizontal="center"/>
    </xf>
    <xf numFmtId="4" fontId="10" fillId="0" borderId="0" xfId="0" applyNumberFormat="1" applyFont="1" applyAlignment="1">
      <alignment horizontal="left"/>
    </xf>
    <xf numFmtId="0" fontId="8" fillId="0" borderId="0" xfId="2" applyNumberFormat="1" applyFont="1" applyFill="1" applyBorder="1" applyAlignment="1">
      <alignment horizontal="center"/>
    </xf>
    <xf numFmtId="4" fontId="8" fillId="4" borderId="8" xfId="1" applyNumberFormat="1" applyFont="1" applyFill="1" applyBorder="1" applyAlignment="1">
      <alignment horizontal="center"/>
    </xf>
    <xf numFmtId="0" fontId="10" fillId="0" borderId="0" xfId="1" applyNumberFormat="1" applyFont="1" applyFill="1" applyBorder="1" applyAlignment="1">
      <alignment horizontal="left"/>
    </xf>
    <xf numFmtId="43" fontId="8" fillId="0" borderId="0" xfId="1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1" fillId="5" borderId="0" xfId="1" applyNumberFormat="1" applyFont="1" applyFill="1" applyBorder="1" applyAlignment="1">
      <alignment horizontal="left"/>
    </xf>
    <xf numFmtId="0" fontId="13" fillId="5" borderId="0" xfId="1" applyNumberFormat="1" applyFont="1" applyFill="1" applyBorder="1" applyAlignment="1">
      <alignment horizontal="left"/>
    </xf>
    <xf numFmtId="0" fontId="8" fillId="0" borderId="21" xfId="1" applyNumberFormat="1" applyFont="1" applyFill="1" applyBorder="1" applyAlignment="1">
      <alignment horizontal="left"/>
    </xf>
    <xf numFmtId="2" fontId="8" fillId="0" borderId="22" xfId="1" applyNumberFormat="1" applyFont="1" applyFill="1" applyBorder="1" applyAlignment="1">
      <alignment horizontal="center"/>
    </xf>
    <xf numFmtId="0" fontId="8" fillId="0" borderId="23" xfId="1" applyNumberFormat="1" applyFont="1" applyFill="1" applyBorder="1" applyAlignment="1">
      <alignment horizontal="left"/>
    </xf>
    <xf numFmtId="2" fontId="8" fillId="0" borderId="5" xfId="1" applyNumberFormat="1" applyFont="1" applyFill="1" applyBorder="1" applyAlignment="1">
      <alignment horizontal="center"/>
    </xf>
    <xf numFmtId="0" fontId="14" fillId="0" borderId="2" xfId="1" applyNumberFormat="1" applyFont="1" applyFill="1" applyBorder="1" applyAlignment="1">
      <alignment horizontal="left"/>
    </xf>
    <xf numFmtId="2" fontId="14" fillId="0" borderId="4" xfId="1" applyNumberFormat="1" applyFont="1" applyFill="1" applyBorder="1" applyAlignment="1">
      <alignment horizontal="center"/>
    </xf>
    <xf numFmtId="0" fontId="14" fillId="6" borderId="0" xfId="0" applyFont="1" applyFill="1" applyAlignment="1">
      <alignment horizontal="centerContinuous" vertical="center"/>
    </xf>
    <xf numFmtId="0" fontId="14" fillId="0" borderId="30" xfId="0" applyFont="1" applyBorder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0" fillId="0" borderId="13" xfId="1" applyNumberFormat="1" applyFont="1" applyFill="1" applyBorder="1" applyAlignment="1">
      <alignment horizontal="left"/>
    </xf>
    <xf numFmtId="0" fontId="10" fillId="0" borderId="14" xfId="1" applyNumberFormat="1" applyFont="1" applyFill="1" applyBorder="1" applyAlignment="1">
      <alignment horizontal="left"/>
    </xf>
    <xf numFmtId="43" fontId="8" fillId="0" borderId="15" xfId="1" applyFont="1" applyFill="1" applyBorder="1" applyAlignment="1">
      <alignment horizontal="center"/>
    </xf>
    <xf numFmtId="164" fontId="8" fillId="2" borderId="0" xfId="1" applyNumberFormat="1" applyFont="1" applyFill="1" applyBorder="1"/>
    <xf numFmtId="0" fontId="10" fillId="0" borderId="16" xfId="1" applyNumberFormat="1" applyFont="1" applyFill="1" applyBorder="1" applyAlignment="1">
      <alignment horizontal="left"/>
    </xf>
    <xf numFmtId="0" fontId="10" fillId="0" borderId="12" xfId="1" applyNumberFormat="1" applyFont="1" applyFill="1" applyBorder="1" applyAlignment="1">
      <alignment horizontal="left"/>
    </xf>
    <xf numFmtId="43" fontId="8" fillId="0" borderId="17" xfId="1" applyFont="1" applyFill="1" applyBorder="1" applyAlignment="1">
      <alignment horizontal="center"/>
    </xf>
    <xf numFmtId="166" fontId="8" fillId="0" borderId="17" xfId="1" applyNumberFormat="1" applyFont="1" applyFill="1" applyBorder="1" applyAlignment="1">
      <alignment horizontal="center"/>
    </xf>
    <xf numFmtId="0" fontId="8" fillId="0" borderId="18" xfId="1" applyNumberFormat="1" applyFont="1" applyFill="1" applyBorder="1" applyAlignment="1">
      <alignment horizontal="left"/>
    </xf>
    <xf numFmtId="0" fontId="10" fillId="0" borderId="19" xfId="1" applyNumberFormat="1" applyFont="1" applyFill="1" applyBorder="1" applyAlignment="1">
      <alignment horizontal="left"/>
    </xf>
    <xf numFmtId="165" fontId="8" fillId="0" borderId="20" xfId="1" applyNumberFormat="1" applyFont="1" applyFill="1" applyBorder="1" applyAlignment="1">
      <alignment horizontal="center"/>
    </xf>
    <xf numFmtId="43" fontId="15" fillId="2" borderId="0" xfId="1" applyFont="1" applyFill="1" applyBorder="1"/>
    <xf numFmtId="0" fontId="14" fillId="3" borderId="24" xfId="0" applyFont="1" applyFill="1" applyBorder="1" applyAlignment="1">
      <alignment horizontal="left" vertical="top"/>
    </xf>
    <xf numFmtId="0" fontId="14" fillId="3" borderId="24" xfId="0" applyFont="1" applyFill="1" applyBorder="1" applyAlignment="1">
      <alignment horizontal="left" vertical="top" wrapText="1"/>
    </xf>
    <xf numFmtId="43" fontId="8" fillId="3" borderId="25" xfId="1" applyFont="1" applyFill="1" applyBorder="1" applyAlignment="1">
      <alignment horizontal="left"/>
    </xf>
    <xf numFmtId="168" fontId="8" fillId="2" borderId="1" xfId="1" applyNumberFormat="1" applyFont="1" applyFill="1" applyBorder="1" applyAlignment="1">
      <alignment horizontal="center"/>
    </xf>
    <xf numFmtId="168" fontId="8" fillId="2" borderId="26" xfId="1" applyNumberFormat="1" applyFont="1" applyFill="1" applyBorder="1" applyAlignment="1">
      <alignment horizontal="center"/>
    </xf>
    <xf numFmtId="43" fontId="8" fillId="3" borderId="27" xfId="1" applyFont="1" applyFill="1" applyBorder="1" applyAlignment="1">
      <alignment horizontal="left"/>
    </xf>
    <xf numFmtId="168" fontId="8" fillId="2" borderId="28" xfId="1" applyNumberFormat="1" applyFont="1" applyFill="1" applyBorder="1" applyAlignment="1">
      <alignment horizontal="center"/>
    </xf>
    <xf numFmtId="168" fontId="8" fillId="2" borderId="29" xfId="1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</cellXfs>
  <cellStyles count="9">
    <cellStyle name="Comma" xfId="1" builtinId="3"/>
    <cellStyle name="Comma 2" xfId="8" xr:uid="{8BF8E1FB-8225-4A18-AD44-89F1A2927A5E}"/>
    <cellStyle name="Hyperlink 2" xfId="4" xr:uid="{89C9D516-7E30-4451-8CB7-2A74BFA0CABA}"/>
    <cellStyle name="Normal" xfId="0" builtinId="0"/>
    <cellStyle name="Normal 2" xfId="3" xr:uid="{9B012C98-A53E-48BC-B239-6DFAB8C5CE8B}"/>
    <cellStyle name="Normal 2 2" xfId="6" xr:uid="{3A922689-065C-4CD4-82BA-C3FD38A09302}"/>
    <cellStyle name="Normal 3" xfId="5" xr:uid="{456233EF-AE78-4B23-968A-415D72D4144B}"/>
    <cellStyle name="Normal 3 2" xfId="7" xr:uid="{399D51D2-E446-4FD6-B484-B7DEACCC5366}"/>
    <cellStyle name="Percent" xfId="2" builtinId="5"/>
  </cellStyles>
  <dxfs count="0"/>
  <tableStyles count="0" defaultTableStyle="TableStyleMedium2" defaultPivotStyle="PivotStyleLight16"/>
  <colors>
    <mruColors>
      <color rgb="FFFFFDE8"/>
      <color rgb="FFD1EFF3"/>
      <color rgb="FFAFD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13607</xdr:colOff>
      <xdr:row>17</xdr:row>
      <xdr:rowOff>122463</xdr:rowOff>
    </xdr:from>
    <xdr:to>
      <xdr:col>14</xdr:col>
      <xdr:colOff>1374321</xdr:colOff>
      <xdr:row>30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E851E48-B633-9047-3944-8C5DD4B48E27}"/>
            </a:ext>
          </a:extLst>
        </xdr:cNvPr>
        <xdr:cNvSpPr/>
      </xdr:nvSpPr>
      <xdr:spPr>
        <a:xfrm>
          <a:off x="7293428" y="3415392"/>
          <a:ext cx="11130643" cy="2177144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DK" sz="2800" b="1">
              <a:solidFill>
                <a:schemeClr val="bg2">
                  <a:lumMod val="10000"/>
                </a:schemeClr>
              </a:solidFill>
            </a:rPr>
            <a:t>How to use this tool</a:t>
          </a:r>
          <a:endParaRPr lang="en-DK" sz="1600" b="1">
            <a:solidFill>
              <a:schemeClr val="bg2">
                <a:lumMod val="10000"/>
              </a:schemeClr>
            </a:solidFill>
          </a:endParaRPr>
        </a:p>
        <a:p>
          <a:pPr algn="l"/>
          <a:r>
            <a:rPr lang="en-DK" sz="1600">
              <a:solidFill>
                <a:schemeClr val="bg2">
                  <a:lumMod val="10000"/>
                </a:schemeClr>
              </a:solidFill>
            </a:rPr>
            <a:t>1. Select the fuel type from</a:t>
          </a:r>
          <a:r>
            <a:rPr lang="en-DK" sz="1600" baseline="0">
              <a:solidFill>
                <a:schemeClr val="bg2">
                  <a:lumMod val="10000"/>
                </a:schemeClr>
              </a:solidFill>
            </a:rPr>
            <a:t> the drop down  </a:t>
          </a:r>
        </a:p>
        <a:p>
          <a:pPr algn="l"/>
          <a:r>
            <a:rPr lang="en-DK" sz="1600" baseline="0">
              <a:solidFill>
                <a:schemeClr val="bg2">
                  <a:lumMod val="10000"/>
                </a:schemeClr>
              </a:solidFill>
            </a:rPr>
            <a:t>2. Input the intensity and amount of fuel listed on the POS in the yellow cells. </a:t>
          </a:r>
          <a:r>
            <a:rPr lang="en-DK" sz="1600" i="1" baseline="0">
              <a:solidFill>
                <a:schemeClr val="bg2">
                  <a:lumMod val="10000"/>
                </a:schemeClr>
              </a:solidFill>
            </a:rPr>
            <a:t>Note: If multiple POSs are used, each POS should be included on its own row. The model will automaticallty calcualte the weighted intensity based on amount. </a:t>
          </a:r>
        </a:p>
        <a:p>
          <a:pPr algn="l"/>
          <a:r>
            <a:rPr lang="en-DK" sz="1600" baseline="0">
              <a:solidFill>
                <a:schemeClr val="bg2">
                  <a:lumMod val="10000"/>
                </a:schemeClr>
              </a:solidFill>
            </a:rPr>
            <a:t>3. Input the methane slip assumption and amount of fuel consumed per engine type in the yellow cells. </a:t>
          </a:r>
          <a:r>
            <a:rPr lang="en-DK" sz="1600" i="1" baseline="0">
              <a:solidFill>
                <a:schemeClr val="bg2">
                  <a:lumMod val="10000"/>
                </a:schemeClr>
              </a:solidFill>
            </a:rPr>
            <a:t>Note: If there is no methane slip, put in 0% and the volume. </a:t>
          </a:r>
        </a:p>
        <a:p>
          <a:pPr algn="l"/>
          <a:r>
            <a:rPr lang="en-DK" sz="1600" baseline="0">
              <a:solidFill>
                <a:schemeClr val="bg2">
                  <a:lumMod val="10000"/>
                </a:schemeClr>
              </a:solidFill>
            </a:rPr>
            <a:t>4. Weighted WtT and TtW displayed here</a:t>
          </a:r>
          <a:endParaRPr lang="en-US" sz="1600">
            <a:solidFill>
              <a:schemeClr val="bg2">
                <a:lumMod val="10000"/>
              </a:schemeClr>
            </a:solidFill>
          </a:endParaRPr>
        </a:p>
      </xdr:txBody>
    </xdr:sp>
    <xdr:clientData/>
  </xdr:twoCellAnchor>
  <xdr:twoCellAnchor>
    <xdr:from>
      <xdr:col>6</xdr:col>
      <xdr:colOff>27214</xdr:colOff>
      <xdr:row>0</xdr:row>
      <xdr:rowOff>108856</xdr:rowOff>
    </xdr:from>
    <xdr:to>
      <xdr:col>7</xdr:col>
      <xdr:colOff>210322</xdr:colOff>
      <xdr:row>2</xdr:row>
      <xdr:rowOff>87856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7DC55299-F200-8681-C5E9-817C80B2F54A}"/>
            </a:ext>
          </a:extLst>
        </xdr:cNvPr>
        <xdr:cNvSpPr/>
      </xdr:nvSpPr>
      <xdr:spPr>
        <a:xfrm>
          <a:off x="7130143" y="108856"/>
          <a:ext cx="360000" cy="360000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DK" sz="2000">
              <a:solidFill>
                <a:schemeClr val="bg2">
                  <a:lumMod val="10000"/>
                </a:schemeClr>
              </a:solidFill>
            </a:rPr>
            <a:t>1</a:t>
          </a:r>
          <a:endParaRPr lang="en-US" sz="1100">
            <a:solidFill>
              <a:schemeClr val="bg2">
                <a:lumMod val="10000"/>
              </a:schemeClr>
            </a:solidFill>
          </a:endParaRPr>
        </a:p>
      </xdr:txBody>
    </xdr:sp>
    <xdr:clientData/>
  </xdr:twoCellAnchor>
  <xdr:twoCellAnchor>
    <xdr:from>
      <xdr:col>2</xdr:col>
      <xdr:colOff>571501</xdr:colOff>
      <xdr:row>2</xdr:row>
      <xdr:rowOff>163284</xdr:rowOff>
    </xdr:from>
    <xdr:to>
      <xdr:col>2</xdr:col>
      <xdr:colOff>931501</xdr:colOff>
      <xdr:row>4</xdr:row>
      <xdr:rowOff>33427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1A381A4-B483-D0D4-535D-4B840B82D3BA}"/>
            </a:ext>
          </a:extLst>
        </xdr:cNvPr>
        <xdr:cNvSpPr/>
      </xdr:nvSpPr>
      <xdr:spPr>
        <a:xfrm>
          <a:off x="2122715" y="544284"/>
          <a:ext cx="360000" cy="360000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DK" sz="2000">
              <a:solidFill>
                <a:schemeClr val="bg2">
                  <a:lumMod val="10000"/>
                </a:schemeClr>
              </a:solidFill>
            </a:rPr>
            <a:t>21</a:t>
          </a:r>
          <a:endParaRPr lang="en-US" sz="1100">
            <a:solidFill>
              <a:schemeClr val="bg2">
                <a:lumMod val="10000"/>
              </a:schemeClr>
            </a:solidFill>
          </a:endParaRPr>
        </a:p>
      </xdr:txBody>
    </xdr:sp>
    <xdr:clientData/>
  </xdr:twoCellAnchor>
  <xdr:twoCellAnchor>
    <xdr:from>
      <xdr:col>8</xdr:col>
      <xdr:colOff>598715</xdr:colOff>
      <xdr:row>2</xdr:row>
      <xdr:rowOff>163284</xdr:rowOff>
    </xdr:from>
    <xdr:to>
      <xdr:col>8</xdr:col>
      <xdr:colOff>958715</xdr:colOff>
      <xdr:row>4</xdr:row>
      <xdr:rowOff>33427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D715858B-C52F-87E4-F1C8-5387261EA438}"/>
            </a:ext>
          </a:extLst>
        </xdr:cNvPr>
        <xdr:cNvSpPr/>
      </xdr:nvSpPr>
      <xdr:spPr>
        <a:xfrm>
          <a:off x="9320894" y="544284"/>
          <a:ext cx="360000" cy="360000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DK" sz="2000">
              <a:solidFill>
                <a:schemeClr val="bg2">
                  <a:lumMod val="10000"/>
                </a:schemeClr>
              </a:solidFill>
            </a:rPr>
            <a:t>3</a:t>
          </a:r>
          <a:endParaRPr lang="en-US" sz="1100">
            <a:solidFill>
              <a:schemeClr val="bg2">
                <a:lumMod val="10000"/>
              </a:schemeClr>
            </a:solidFill>
          </a:endParaRPr>
        </a:p>
      </xdr:txBody>
    </xdr:sp>
    <xdr:clientData/>
  </xdr:twoCellAnchor>
  <xdr:twoCellAnchor>
    <xdr:from>
      <xdr:col>3</xdr:col>
      <xdr:colOff>179614</xdr:colOff>
      <xdr:row>58</xdr:row>
      <xdr:rowOff>84362</xdr:rowOff>
    </xdr:from>
    <xdr:to>
      <xdr:col>3</xdr:col>
      <xdr:colOff>539614</xdr:colOff>
      <xdr:row>60</xdr:row>
      <xdr:rowOff>63362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8DDCDAF3-07A1-453A-B5FD-FF0008E8835A}"/>
            </a:ext>
          </a:extLst>
        </xdr:cNvPr>
        <xdr:cNvSpPr/>
      </xdr:nvSpPr>
      <xdr:spPr>
        <a:xfrm>
          <a:off x="3118757" y="11378291"/>
          <a:ext cx="360000" cy="360000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DK" sz="2000">
              <a:solidFill>
                <a:schemeClr val="bg2">
                  <a:lumMod val="10000"/>
                </a:schemeClr>
              </a:solidFill>
            </a:rPr>
            <a:t>4</a:t>
          </a:r>
          <a:endParaRPr lang="en-US" sz="1100">
            <a:solidFill>
              <a:schemeClr val="bg2">
                <a:lumMod val="10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Katalist Excel Theme">
      <a:dk1>
        <a:srgbClr val="11374C"/>
      </a:dk1>
      <a:lt1>
        <a:srgbClr val="FFFFFF"/>
      </a:lt1>
      <a:dk2>
        <a:srgbClr val="3A7697"/>
      </a:dk2>
      <a:lt2>
        <a:srgbClr val="E1EFF2"/>
      </a:lt2>
      <a:accent1>
        <a:srgbClr val="B8E0C2"/>
      </a:accent1>
      <a:accent2>
        <a:srgbClr val="447A7A"/>
      </a:accent2>
      <a:accent3>
        <a:srgbClr val="C28080"/>
      </a:accent3>
      <a:accent4>
        <a:srgbClr val="FAC8C2"/>
      </a:accent4>
      <a:accent5>
        <a:srgbClr val="FFDBFD"/>
      </a:accent5>
      <a:accent6>
        <a:srgbClr val="FFF493"/>
      </a:accent6>
      <a:hlink>
        <a:srgbClr val="11374C"/>
      </a:hlink>
      <a:folHlink>
        <a:srgbClr val="3A7697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5F26D-AC38-401B-977D-E25B9383EBE1}">
  <sheetPr>
    <tabColor rgb="FFFFFDE8"/>
  </sheetPr>
  <dimension ref="B2:O84"/>
  <sheetViews>
    <sheetView showGridLines="0" tabSelected="1" zoomScale="70" zoomScaleNormal="70" workbookViewId="0"/>
  </sheetViews>
  <sheetFormatPr defaultColWidth="8.7109375" defaultRowHeight="14.25" x14ac:dyDescent="0.2"/>
  <cols>
    <col min="1" max="1" width="1.7109375" style="2" customWidth="1"/>
    <col min="2" max="2" width="21.7109375" style="2" customWidth="1"/>
    <col min="3" max="6" width="20.7109375" style="2" customWidth="1"/>
    <col min="7" max="7" width="2.7109375" style="2" customWidth="1"/>
    <col min="8" max="8" width="21.7109375" style="2" customWidth="1"/>
    <col min="9" max="15" width="20.7109375" style="2" customWidth="1"/>
    <col min="16" max="16384" width="8.7109375" style="2"/>
  </cols>
  <sheetData>
    <row r="2" spans="2:15" ht="15" x14ac:dyDescent="0.25">
      <c r="B2" s="1" t="s">
        <v>0</v>
      </c>
      <c r="C2" s="69" t="s">
        <v>99</v>
      </c>
      <c r="D2" s="70"/>
      <c r="E2" s="70"/>
      <c r="F2" s="71"/>
    </row>
    <row r="4" spans="2:15" ht="23.25" x14ac:dyDescent="0.35">
      <c r="B4" s="3" t="s">
        <v>2</v>
      </c>
      <c r="C4" s="4"/>
      <c r="D4" s="4"/>
      <c r="E4" s="4"/>
      <c r="F4" s="5"/>
      <c r="H4" s="3" t="s">
        <v>3</v>
      </c>
      <c r="I4" s="4"/>
      <c r="J4" s="4"/>
      <c r="K4" s="4"/>
      <c r="L4" s="4"/>
      <c r="M4" s="4"/>
      <c r="N4" s="4"/>
      <c r="O4" s="5"/>
    </row>
    <row r="6" spans="2:15" ht="25.5" x14ac:dyDescent="0.2">
      <c r="B6" s="6" t="s">
        <v>48</v>
      </c>
      <c r="C6" s="7" t="s">
        <v>100</v>
      </c>
      <c r="D6" s="8" t="s">
        <v>98</v>
      </c>
      <c r="E6" s="9" t="s">
        <v>46</v>
      </c>
      <c r="F6" s="9" t="s">
        <v>4</v>
      </c>
      <c r="H6" s="6" t="s">
        <v>5</v>
      </c>
      <c r="I6" s="7" t="s">
        <v>6</v>
      </c>
      <c r="J6" s="8" t="s">
        <v>98</v>
      </c>
      <c r="K6" s="9" t="s">
        <v>42</v>
      </c>
      <c r="L6" s="9" t="s">
        <v>43</v>
      </c>
      <c r="M6" s="9" t="s">
        <v>44</v>
      </c>
      <c r="N6" s="9" t="s">
        <v>45</v>
      </c>
      <c r="O6" s="9" t="s">
        <v>4</v>
      </c>
    </row>
    <row r="7" spans="2:15" x14ac:dyDescent="0.2">
      <c r="B7" s="10" t="s">
        <v>49</v>
      </c>
      <c r="C7" s="11"/>
      <c r="D7" s="12"/>
      <c r="E7" s="13" t="str">
        <f>+IF(C7="","",C7-($D$67/$D$73))</f>
        <v/>
      </c>
      <c r="F7" s="14" t="e">
        <f>+D7/SUM($D$7:$D$56)</f>
        <v>#DIV/0!</v>
      </c>
      <c r="H7" s="10" t="s">
        <v>7</v>
      </c>
      <c r="I7" s="15"/>
      <c r="J7" s="12"/>
      <c r="K7" s="16" t="str">
        <f>+IF(J7="","",(1-I7)*($D$67/$D$73))</f>
        <v/>
      </c>
      <c r="L7" s="16" t="str">
        <f>+IF(J7="","",(1-I7)*(($D$69*$D$70/$D$73)+$D$71*$D$72/$D$73))</f>
        <v/>
      </c>
      <c r="M7" s="13" t="str">
        <f>+IF(J7="","",(I7/$D$73)*$D$70)</f>
        <v/>
      </c>
      <c r="N7" s="13">
        <f t="shared" ref="N7:N16" si="0">+SUM(K7:M7)</f>
        <v>0</v>
      </c>
      <c r="O7" s="14" t="e">
        <f t="shared" ref="O7:O16" si="1">+J7/SUM($J$7:$J$16)</f>
        <v>#DIV/0!</v>
      </c>
    </row>
    <row r="8" spans="2:15" x14ac:dyDescent="0.2">
      <c r="B8" s="17" t="s">
        <v>50</v>
      </c>
      <c r="C8" s="18"/>
      <c r="D8" s="19"/>
      <c r="E8" s="20" t="str">
        <f t="shared" ref="E8:E56" si="2">+IF(C8="","",C8-($D$67/$D$73))</f>
        <v/>
      </c>
      <c r="F8" s="21" t="e">
        <f t="shared" ref="F8:F56" si="3">+D8/SUM($D$7:$D$56)</f>
        <v>#DIV/0!</v>
      </c>
      <c r="H8" s="17" t="s">
        <v>8</v>
      </c>
      <c r="I8" s="22"/>
      <c r="J8" s="19"/>
      <c r="K8" s="20" t="str">
        <f t="shared" ref="K8:K16" si="4">+IF(J8="","",(1-I8)*($D$67/$D$73))</f>
        <v/>
      </c>
      <c r="L8" s="20" t="str">
        <f t="shared" ref="L8:L16" si="5">+IF(J8="","",(1-I8)*(($D$69*$D$70/$D$73)+$D$71*$D$72/$D$73))</f>
        <v/>
      </c>
      <c r="M8" s="20" t="str">
        <f t="shared" ref="M8:M16" si="6">+IF(J8="","",(I8/$D$73)*$D$70)</f>
        <v/>
      </c>
      <c r="N8" s="20">
        <f t="shared" si="0"/>
        <v>0</v>
      </c>
      <c r="O8" s="21" t="e">
        <f t="shared" si="1"/>
        <v>#DIV/0!</v>
      </c>
    </row>
    <row r="9" spans="2:15" x14ac:dyDescent="0.2">
      <c r="B9" s="17" t="s">
        <v>51</v>
      </c>
      <c r="C9" s="18"/>
      <c r="D9" s="19"/>
      <c r="E9" s="20" t="str">
        <f t="shared" si="2"/>
        <v/>
      </c>
      <c r="F9" s="21" t="e">
        <f t="shared" si="3"/>
        <v>#DIV/0!</v>
      </c>
      <c r="H9" s="17" t="s">
        <v>9</v>
      </c>
      <c r="I9" s="22"/>
      <c r="J9" s="19"/>
      <c r="K9" s="20" t="str">
        <f t="shared" si="4"/>
        <v/>
      </c>
      <c r="L9" s="20" t="str">
        <f t="shared" si="5"/>
        <v/>
      </c>
      <c r="M9" s="20" t="str">
        <f t="shared" si="6"/>
        <v/>
      </c>
      <c r="N9" s="20">
        <f t="shared" si="0"/>
        <v>0</v>
      </c>
      <c r="O9" s="21" t="e">
        <f t="shared" si="1"/>
        <v>#DIV/0!</v>
      </c>
    </row>
    <row r="10" spans="2:15" x14ac:dyDescent="0.2">
      <c r="B10" s="17" t="s">
        <v>52</v>
      </c>
      <c r="C10" s="18"/>
      <c r="D10" s="19"/>
      <c r="E10" s="20" t="str">
        <f t="shared" si="2"/>
        <v/>
      </c>
      <c r="F10" s="21" t="e">
        <f t="shared" si="3"/>
        <v>#DIV/0!</v>
      </c>
      <c r="H10" s="17" t="s">
        <v>10</v>
      </c>
      <c r="I10" s="22"/>
      <c r="J10" s="19"/>
      <c r="K10" s="20" t="str">
        <f t="shared" si="4"/>
        <v/>
      </c>
      <c r="L10" s="20" t="str">
        <f t="shared" si="5"/>
        <v/>
      </c>
      <c r="M10" s="20" t="str">
        <f t="shared" si="6"/>
        <v/>
      </c>
      <c r="N10" s="20">
        <f t="shared" si="0"/>
        <v>0</v>
      </c>
      <c r="O10" s="21" t="e">
        <f t="shared" si="1"/>
        <v>#DIV/0!</v>
      </c>
    </row>
    <row r="11" spans="2:15" x14ac:dyDescent="0.2">
      <c r="B11" s="17" t="s">
        <v>52</v>
      </c>
      <c r="C11" s="18"/>
      <c r="D11" s="19"/>
      <c r="E11" s="20" t="str">
        <f t="shared" si="2"/>
        <v/>
      </c>
      <c r="F11" s="21" t="e">
        <f t="shared" si="3"/>
        <v>#DIV/0!</v>
      </c>
      <c r="H11" s="17" t="s">
        <v>11</v>
      </c>
      <c r="I11" s="22"/>
      <c r="J11" s="19"/>
      <c r="K11" s="20" t="str">
        <f t="shared" si="4"/>
        <v/>
      </c>
      <c r="L11" s="20" t="str">
        <f t="shared" si="5"/>
        <v/>
      </c>
      <c r="M11" s="20" t="str">
        <f t="shared" si="6"/>
        <v/>
      </c>
      <c r="N11" s="20">
        <f t="shared" si="0"/>
        <v>0</v>
      </c>
      <c r="O11" s="21" t="e">
        <f t="shared" si="1"/>
        <v>#DIV/0!</v>
      </c>
    </row>
    <row r="12" spans="2:15" x14ac:dyDescent="0.2">
      <c r="B12" s="17" t="s">
        <v>53</v>
      </c>
      <c r="C12" s="18"/>
      <c r="D12" s="19"/>
      <c r="E12" s="20" t="str">
        <f t="shared" si="2"/>
        <v/>
      </c>
      <c r="F12" s="21" t="e">
        <f t="shared" si="3"/>
        <v>#DIV/0!</v>
      </c>
      <c r="H12" s="17" t="s">
        <v>12</v>
      </c>
      <c r="I12" s="22"/>
      <c r="J12" s="19"/>
      <c r="K12" s="20" t="str">
        <f t="shared" si="4"/>
        <v/>
      </c>
      <c r="L12" s="20" t="str">
        <f t="shared" si="5"/>
        <v/>
      </c>
      <c r="M12" s="20" t="str">
        <f t="shared" si="6"/>
        <v/>
      </c>
      <c r="N12" s="20">
        <f t="shared" si="0"/>
        <v>0</v>
      </c>
      <c r="O12" s="21" t="e">
        <f t="shared" si="1"/>
        <v>#DIV/0!</v>
      </c>
    </row>
    <row r="13" spans="2:15" x14ac:dyDescent="0.2">
      <c r="B13" s="17" t="s">
        <v>54</v>
      </c>
      <c r="C13" s="18"/>
      <c r="D13" s="19"/>
      <c r="E13" s="20" t="str">
        <f t="shared" si="2"/>
        <v/>
      </c>
      <c r="F13" s="21" t="e">
        <f t="shared" si="3"/>
        <v>#DIV/0!</v>
      </c>
      <c r="H13" s="17" t="s">
        <v>13</v>
      </c>
      <c r="I13" s="22"/>
      <c r="J13" s="19"/>
      <c r="K13" s="20" t="str">
        <f t="shared" si="4"/>
        <v/>
      </c>
      <c r="L13" s="20" t="str">
        <f t="shared" si="5"/>
        <v/>
      </c>
      <c r="M13" s="20" t="str">
        <f t="shared" si="6"/>
        <v/>
      </c>
      <c r="N13" s="20">
        <f t="shared" si="0"/>
        <v>0</v>
      </c>
      <c r="O13" s="21" t="e">
        <f t="shared" si="1"/>
        <v>#DIV/0!</v>
      </c>
    </row>
    <row r="14" spans="2:15" x14ac:dyDescent="0.2">
      <c r="B14" s="17" t="s">
        <v>55</v>
      </c>
      <c r="C14" s="18"/>
      <c r="D14" s="19"/>
      <c r="E14" s="20" t="str">
        <f t="shared" si="2"/>
        <v/>
      </c>
      <c r="F14" s="21" t="e">
        <f t="shared" si="3"/>
        <v>#DIV/0!</v>
      </c>
      <c r="H14" s="17" t="s">
        <v>14</v>
      </c>
      <c r="I14" s="22"/>
      <c r="J14" s="19"/>
      <c r="K14" s="20" t="str">
        <f t="shared" si="4"/>
        <v/>
      </c>
      <c r="L14" s="20" t="str">
        <f t="shared" si="5"/>
        <v/>
      </c>
      <c r="M14" s="20" t="str">
        <f t="shared" si="6"/>
        <v/>
      </c>
      <c r="N14" s="20">
        <f t="shared" si="0"/>
        <v>0</v>
      </c>
      <c r="O14" s="21" t="e">
        <f t="shared" si="1"/>
        <v>#DIV/0!</v>
      </c>
    </row>
    <row r="15" spans="2:15" x14ac:dyDescent="0.2">
      <c r="B15" s="17" t="s">
        <v>56</v>
      </c>
      <c r="C15" s="18"/>
      <c r="D15" s="19"/>
      <c r="E15" s="20" t="str">
        <f t="shared" si="2"/>
        <v/>
      </c>
      <c r="F15" s="21" t="e">
        <f t="shared" si="3"/>
        <v>#DIV/0!</v>
      </c>
      <c r="H15" s="17" t="s">
        <v>15</v>
      </c>
      <c r="I15" s="22"/>
      <c r="J15" s="19"/>
      <c r="K15" s="20" t="str">
        <f t="shared" si="4"/>
        <v/>
      </c>
      <c r="L15" s="20" t="str">
        <f t="shared" si="5"/>
        <v/>
      </c>
      <c r="M15" s="20" t="str">
        <f t="shared" si="6"/>
        <v/>
      </c>
      <c r="N15" s="20">
        <f t="shared" si="0"/>
        <v>0</v>
      </c>
      <c r="O15" s="21" t="e">
        <f t="shared" si="1"/>
        <v>#DIV/0!</v>
      </c>
    </row>
    <row r="16" spans="2:15" x14ac:dyDescent="0.2">
      <c r="B16" s="17" t="s">
        <v>57</v>
      </c>
      <c r="C16" s="18"/>
      <c r="D16" s="19"/>
      <c r="E16" s="20" t="str">
        <f t="shared" si="2"/>
        <v/>
      </c>
      <c r="F16" s="21" t="e">
        <f t="shared" si="3"/>
        <v>#DIV/0!</v>
      </c>
      <c r="H16" s="23" t="s">
        <v>16</v>
      </c>
      <c r="I16" s="24"/>
      <c r="J16" s="25"/>
      <c r="K16" s="26" t="str">
        <f t="shared" si="4"/>
        <v/>
      </c>
      <c r="L16" s="26" t="str">
        <f t="shared" si="5"/>
        <v/>
      </c>
      <c r="M16" s="26" t="str">
        <f t="shared" si="6"/>
        <v/>
      </c>
      <c r="N16" s="26">
        <f t="shared" si="0"/>
        <v>0</v>
      </c>
      <c r="O16" s="27" t="e">
        <f t="shared" si="1"/>
        <v>#DIV/0!</v>
      </c>
    </row>
    <row r="17" spans="2:12" x14ac:dyDescent="0.2">
      <c r="B17" s="17" t="s">
        <v>58</v>
      </c>
      <c r="C17" s="18"/>
      <c r="D17" s="19"/>
      <c r="E17" s="20" t="str">
        <f t="shared" si="2"/>
        <v/>
      </c>
      <c r="F17" s="21" t="e">
        <f t="shared" si="3"/>
        <v>#DIV/0!</v>
      </c>
      <c r="H17" s="28"/>
      <c r="I17" s="29"/>
      <c r="J17" s="29"/>
      <c r="K17" s="30"/>
      <c r="L17" s="31"/>
    </row>
    <row r="18" spans="2:12" x14ac:dyDescent="0.2">
      <c r="B18" s="17" t="s">
        <v>59</v>
      </c>
      <c r="C18" s="18"/>
      <c r="D18" s="19"/>
      <c r="E18" s="20" t="str">
        <f t="shared" si="2"/>
        <v/>
      </c>
      <c r="F18" s="21" t="e">
        <f t="shared" si="3"/>
        <v>#DIV/0!</v>
      </c>
      <c r="H18" s="28"/>
      <c r="I18" s="29"/>
      <c r="J18" s="29"/>
      <c r="K18" s="32"/>
      <c r="L18" s="31"/>
    </row>
    <row r="19" spans="2:12" x14ac:dyDescent="0.2">
      <c r="B19" s="17" t="s">
        <v>60</v>
      </c>
      <c r="C19" s="18"/>
      <c r="D19" s="19"/>
      <c r="E19" s="20" t="str">
        <f t="shared" si="2"/>
        <v/>
      </c>
      <c r="F19" s="21" t="e">
        <f t="shared" si="3"/>
        <v>#DIV/0!</v>
      </c>
      <c r="H19" s="28"/>
      <c r="I19" s="29"/>
      <c r="J19" s="29"/>
      <c r="K19" s="30"/>
      <c r="L19" s="31"/>
    </row>
    <row r="20" spans="2:12" x14ac:dyDescent="0.2">
      <c r="B20" s="17" t="s">
        <v>61</v>
      </c>
      <c r="C20" s="18"/>
      <c r="D20" s="19"/>
      <c r="E20" s="20" t="str">
        <f t="shared" si="2"/>
        <v/>
      </c>
      <c r="F20" s="21" t="e">
        <f t="shared" si="3"/>
        <v>#DIV/0!</v>
      </c>
      <c r="H20" s="28"/>
      <c r="I20" s="29"/>
      <c r="J20" s="29"/>
      <c r="K20" s="30"/>
      <c r="L20" s="31"/>
    </row>
    <row r="21" spans="2:12" x14ac:dyDescent="0.2">
      <c r="B21" s="17" t="s">
        <v>62</v>
      </c>
      <c r="C21" s="18"/>
      <c r="D21" s="19"/>
      <c r="E21" s="20" t="str">
        <f t="shared" si="2"/>
        <v/>
      </c>
      <c r="F21" s="21" t="e">
        <f t="shared" si="3"/>
        <v>#DIV/0!</v>
      </c>
      <c r="H21" s="28"/>
      <c r="I21" s="29"/>
      <c r="J21" s="30"/>
      <c r="L21" s="31"/>
    </row>
    <row r="22" spans="2:12" x14ac:dyDescent="0.2">
      <c r="B22" s="17" t="s">
        <v>63</v>
      </c>
      <c r="C22" s="18"/>
      <c r="D22" s="19"/>
      <c r="E22" s="20" t="str">
        <f t="shared" si="2"/>
        <v/>
      </c>
      <c r="F22" s="21" t="e">
        <f t="shared" si="3"/>
        <v>#DIV/0!</v>
      </c>
      <c r="H22" s="28"/>
      <c r="I22" s="29"/>
      <c r="J22" s="29"/>
      <c r="K22" s="30"/>
      <c r="L22" s="31"/>
    </row>
    <row r="23" spans="2:12" x14ac:dyDescent="0.2">
      <c r="B23" s="17" t="s">
        <v>64</v>
      </c>
      <c r="C23" s="18"/>
      <c r="D23" s="19"/>
      <c r="E23" s="20" t="str">
        <f t="shared" si="2"/>
        <v/>
      </c>
      <c r="F23" s="21" t="e">
        <f t="shared" si="3"/>
        <v>#DIV/0!</v>
      </c>
      <c r="H23" s="28"/>
      <c r="I23" s="29"/>
      <c r="J23" s="29"/>
      <c r="K23" s="30"/>
      <c r="L23" s="31"/>
    </row>
    <row r="24" spans="2:12" x14ac:dyDescent="0.2">
      <c r="B24" s="17" t="s">
        <v>65</v>
      </c>
      <c r="C24" s="18"/>
      <c r="D24" s="19"/>
      <c r="E24" s="20" t="str">
        <f t="shared" si="2"/>
        <v/>
      </c>
      <c r="F24" s="21" t="e">
        <f t="shared" si="3"/>
        <v>#DIV/0!</v>
      </c>
      <c r="H24" s="28"/>
      <c r="I24" s="29"/>
      <c r="J24" s="29"/>
      <c r="K24" s="30"/>
      <c r="L24" s="31"/>
    </row>
    <row r="25" spans="2:12" x14ac:dyDescent="0.2">
      <c r="B25" s="17" t="s">
        <v>66</v>
      </c>
      <c r="C25" s="18"/>
      <c r="D25" s="19"/>
      <c r="E25" s="20" t="str">
        <f t="shared" si="2"/>
        <v/>
      </c>
      <c r="F25" s="21" t="e">
        <f t="shared" si="3"/>
        <v>#DIV/0!</v>
      </c>
      <c r="H25" s="28"/>
      <c r="I25" s="29"/>
      <c r="J25" s="29"/>
      <c r="K25" s="30"/>
      <c r="L25" s="31"/>
    </row>
    <row r="26" spans="2:12" x14ac:dyDescent="0.2">
      <c r="B26" s="17" t="s">
        <v>67</v>
      </c>
      <c r="C26" s="18"/>
      <c r="D26" s="19"/>
      <c r="E26" s="20" t="str">
        <f t="shared" si="2"/>
        <v/>
      </c>
      <c r="F26" s="21" t="e">
        <f t="shared" si="3"/>
        <v>#DIV/0!</v>
      </c>
      <c r="H26" s="28"/>
      <c r="I26" s="29"/>
      <c r="J26" s="29"/>
      <c r="K26" s="30"/>
      <c r="L26" s="31"/>
    </row>
    <row r="27" spans="2:12" x14ac:dyDescent="0.2">
      <c r="B27" s="17" t="s">
        <v>68</v>
      </c>
      <c r="C27" s="18"/>
      <c r="D27" s="19"/>
      <c r="E27" s="20" t="str">
        <f t="shared" si="2"/>
        <v/>
      </c>
      <c r="F27" s="21" t="e">
        <f t="shared" si="3"/>
        <v>#DIV/0!</v>
      </c>
      <c r="H27" s="28"/>
      <c r="I27" s="29"/>
      <c r="J27" s="29"/>
      <c r="K27" s="30"/>
      <c r="L27" s="31"/>
    </row>
    <row r="28" spans="2:12" x14ac:dyDescent="0.2">
      <c r="B28" s="17" t="s">
        <v>69</v>
      </c>
      <c r="C28" s="18"/>
      <c r="D28" s="19"/>
      <c r="E28" s="20" t="str">
        <f t="shared" si="2"/>
        <v/>
      </c>
      <c r="F28" s="21" t="e">
        <f t="shared" si="3"/>
        <v>#DIV/0!</v>
      </c>
      <c r="H28" s="28"/>
      <c r="I28" s="29"/>
      <c r="J28" s="29"/>
      <c r="K28" s="30"/>
      <c r="L28" s="31"/>
    </row>
    <row r="29" spans="2:12" x14ac:dyDescent="0.2">
      <c r="B29" s="17" t="s">
        <v>70</v>
      </c>
      <c r="C29" s="18"/>
      <c r="D29" s="19"/>
      <c r="E29" s="20" t="str">
        <f t="shared" si="2"/>
        <v/>
      </c>
      <c r="F29" s="21" t="e">
        <f t="shared" si="3"/>
        <v>#DIV/0!</v>
      </c>
      <c r="H29" s="28"/>
      <c r="I29" s="29"/>
      <c r="J29" s="29"/>
      <c r="K29" s="30"/>
      <c r="L29" s="31"/>
    </row>
    <row r="30" spans="2:12" x14ac:dyDescent="0.2">
      <c r="B30" s="17" t="s">
        <v>71</v>
      </c>
      <c r="C30" s="18"/>
      <c r="D30" s="19"/>
      <c r="E30" s="20" t="str">
        <f t="shared" si="2"/>
        <v/>
      </c>
      <c r="F30" s="21" t="e">
        <f t="shared" si="3"/>
        <v>#DIV/0!</v>
      </c>
      <c r="H30" s="28"/>
      <c r="I30" s="29"/>
      <c r="J30" s="29"/>
      <c r="K30" s="30"/>
      <c r="L30" s="31"/>
    </row>
    <row r="31" spans="2:12" x14ac:dyDescent="0.2">
      <c r="B31" s="17" t="s">
        <v>72</v>
      </c>
      <c r="C31" s="18"/>
      <c r="D31" s="19"/>
      <c r="E31" s="20" t="str">
        <f t="shared" si="2"/>
        <v/>
      </c>
      <c r="F31" s="21" t="e">
        <f t="shared" si="3"/>
        <v>#DIV/0!</v>
      </c>
      <c r="H31" s="28"/>
      <c r="I31" s="29"/>
      <c r="J31" s="29"/>
      <c r="K31" s="30"/>
      <c r="L31" s="31"/>
    </row>
    <row r="32" spans="2:12" x14ac:dyDescent="0.2">
      <c r="B32" s="17" t="s">
        <v>73</v>
      </c>
      <c r="C32" s="18"/>
      <c r="D32" s="19"/>
      <c r="E32" s="20" t="str">
        <f t="shared" si="2"/>
        <v/>
      </c>
      <c r="F32" s="21" t="e">
        <f t="shared" si="3"/>
        <v>#DIV/0!</v>
      </c>
      <c r="H32" s="28"/>
      <c r="I32" s="29"/>
      <c r="J32" s="29"/>
      <c r="K32" s="30"/>
      <c r="L32" s="31"/>
    </row>
    <row r="33" spans="2:12" x14ac:dyDescent="0.2">
      <c r="B33" s="17" t="s">
        <v>74</v>
      </c>
      <c r="C33" s="18"/>
      <c r="D33" s="19"/>
      <c r="E33" s="20" t="str">
        <f t="shared" si="2"/>
        <v/>
      </c>
      <c r="F33" s="21" t="e">
        <f t="shared" si="3"/>
        <v>#DIV/0!</v>
      </c>
      <c r="H33" s="28"/>
      <c r="I33" s="29"/>
      <c r="J33" s="29"/>
      <c r="K33" s="30"/>
      <c r="L33" s="31"/>
    </row>
    <row r="34" spans="2:12" x14ac:dyDescent="0.2">
      <c r="B34" s="17" t="s">
        <v>75</v>
      </c>
      <c r="C34" s="18"/>
      <c r="D34" s="19"/>
      <c r="E34" s="20" t="str">
        <f t="shared" si="2"/>
        <v/>
      </c>
      <c r="F34" s="21" t="e">
        <f t="shared" si="3"/>
        <v>#DIV/0!</v>
      </c>
      <c r="H34" s="28"/>
      <c r="I34" s="29"/>
      <c r="J34" s="29"/>
      <c r="K34" s="30"/>
      <c r="L34" s="31"/>
    </row>
    <row r="35" spans="2:12" x14ac:dyDescent="0.2">
      <c r="B35" s="17" t="s">
        <v>76</v>
      </c>
      <c r="C35" s="18"/>
      <c r="D35" s="19"/>
      <c r="E35" s="20" t="str">
        <f t="shared" si="2"/>
        <v/>
      </c>
      <c r="F35" s="21" t="e">
        <f t="shared" si="3"/>
        <v>#DIV/0!</v>
      </c>
      <c r="H35" s="28"/>
      <c r="I35" s="29"/>
      <c r="J35" s="29"/>
      <c r="K35" s="30"/>
      <c r="L35" s="31"/>
    </row>
    <row r="36" spans="2:12" x14ac:dyDescent="0.2">
      <c r="B36" s="17" t="s">
        <v>77</v>
      </c>
      <c r="C36" s="18"/>
      <c r="D36" s="19"/>
      <c r="E36" s="20" t="str">
        <f t="shared" si="2"/>
        <v/>
      </c>
      <c r="F36" s="21" t="e">
        <f t="shared" si="3"/>
        <v>#DIV/0!</v>
      </c>
      <c r="H36" s="28"/>
      <c r="I36" s="29"/>
      <c r="J36" s="29"/>
      <c r="K36" s="30"/>
      <c r="L36" s="31"/>
    </row>
    <row r="37" spans="2:12" x14ac:dyDescent="0.2">
      <c r="B37" s="17" t="s">
        <v>78</v>
      </c>
      <c r="C37" s="18"/>
      <c r="D37" s="19"/>
      <c r="E37" s="20" t="str">
        <f t="shared" si="2"/>
        <v/>
      </c>
      <c r="F37" s="21" t="e">
        <f t="shared" si="3"/>
        <v>#DIV/0!</v>
      </c>
      <c r="H37" s="28"/>
      <c r="I37" s="29"/>
      <c r="J37" s="29"/>
      <c r="K37" s="30"/>
      <c r="L37" s="31"/>
    </row>
    <row r="38" spans="2:12" x14ac:dyDescent="0.2">
      <c r="B38" s="17" t="s">
        <v>79</v>
      </c>
      <c r="C38" s="18"/>
      <c r="D38" s="19"/>
      <c r="E38" s="20" t="str">
        <f t="shared" si="2"/>
        <v/>
      </c>
      <c r="F38" s="21" t="e">
        <f t="shared" si="3"/>
        <v>#DIV/0!</v>
      </c>
      <c r="H38" s="28"/>
      <c r="I38" s="29"/>
      <c r="J38" s="29"/>
      <c r="K38" s="30"/>
      <c r="L38" s="31"/>
    </row>
    <row r="39" spans="2:12" x14ac:dyDescent="0.2">
      <c r="B39" s="17" t="s">
        <v>80</v>
      </c>
      <c r="C39" s="18"/>
      <c r="D39" s="19"/>
      <c r="E39" s="20" t="str">
        <f t="shared" si="2"/>
        <v/>
      </c>
      <c r="F39" s="21" t="e">
        <f t="shared" si="3"/>
        <v>#DIV/0!</v>
      </c>
      <c r="H39" s="28"/>
      <c r="I39" s="29"/>
      <c r="J39" s="29"/>
      <c r="K39" s="30"/>
      <c r="L39" s="31"/>
    </row>
    <row r="40" spans="2:12" x14ac:dyDescent="0.2">
      <c r="B40" s="17" t="s">
        <v>81</v>
      </c>
      <c r="C40" s="18"/>
      <c r="D40" s="19"/>
      <c r="E40" s="20" t="str">
        <f t="shared" si="2"/>
        <v/>
      </c>
      <c r="F40" s="21" t="e">
        <f t="shared" si="3"/>
        <v>#DIV/0!</v>
      </c>
      <c r="H40" s="28"/>
      <c r="I40" s="29"/>
      <c r="J40" s="29"/>
      <c r="K40" s="30"/>
      <c r="L40" s="31"/>
    </row>
    <row r="41" spans="2:12" x14ac:dyDescent="0.2">
      <c r="B41" s="17" t="s">
        <v>82</v>
      </c>
      <c r="C41" s="18"/>
      <c r="D41" s="19"/>
      <c r="E41" s="20" t="str">
        <f t="shared" si="2"/>
        <v/>
      </c>
      <c r="F41" s="21" t="e">
        <f t="shared" si="3"/>
        <v>#DIV/0!</v>
      </c>
      <c r="H41" s="28"/>
      <c r="I41" s="29"/>
      <c r="J41" s="29"/>
      <c r="K41" s="30"/>
      <c r="L41" s="31"/>
    </row>
    <row r="42" spans="2:12" x14ac:dyDescent="0.2">
      <c r="B42" s="17" t="s">
        <v>83</v>
      </c>
      <c r="C42" s="18"/>
      <c r="D42" s="19"/>
      <c r="E42" s="20" t="str">
        <f t="shared" si="2"/>
        <v/>
      </c>
      <c r="F42" s="21" t="e">
        <f t="shared" si="3"/>
        <v>#DIV/0!</v>
      </c>
      <c r="H42" s="28"/>
      <c r="I42" s="29"/>
      <c r="J42" s="29"/>
      <c r="K42" s="30"/>
      <c r="L42" s="31"/>
    </row>
    <row r="43" spans="2:12" x14ac:dyDescent="0.2">
      <c r="B43" s="17" t="s">
        <v>84</v>
      </c>
      <c r="C43" s="18"/>
      <c r="D43" s="19"/>
      <c r="E43" s="20" t="str">
        <f t="shared" si="2"/>
        <v/>
      </c>
      <c r="F43" s="21" t="e">
        <f t="shared" si="3"/>
        <v>#DIV/0!</v>
      </c>
      <c r="H43" s="28"/>
      <c r="I43" s="29"/>
      <c r="J43" s="29"/>
      <c r="K43" s="30"/>
      <c r="L43" s="31"/>
    </row>
    <row r="44" spans="2:12" x14ac:dyDescent="0.2">
      <c r="B44" s="17" t="s">
        <v>85</v>
      </c>
      <c r="C44" s="18"/>
      <c r="D44" s="19"/>
      <c r="E44" s="20" t="str">
        <f t="shared" si="2"/>
        <v/>
      </c>
      <c r="F44" s="21" t="e">
        <f t="shared" si="3"/>
        <v>#DIV/0!</v>
      </c>
      <c r="H44" s="28"/>
      <c r="I44" s="29"/>
      <c r="J44" s="29"/>
      <c r="K44" s="30"/>
      <c r="L44" s="31"/>
    </row>
    <row r="45" spans="2:12" x14ac:dyDescent="0.2">
      <c r="B45" s="17" t="s">
        <v>86</v>
      </c>
      <c r="C45" s="18"/>
      <c r="D45" s="19"/>
      <c r="E45" s="20" t="str">
        <f t="shared" si="2"/>
        <v/>
      </c>
      <c r="F45" s="21" t="e">
        <f t="shared" si="3"/>
        <v>#DIV/0!</v>
      </c>
      <c r="H45" s="28"/>
      <c r="I45" s="29"/>
      <c r="J45" s="29"/>
      <c r="K45" s="30"/>
      <c r="L45" s="31"/>
    </row>
    <row r="46" spans="2:12" x14ac:dyDescent="0.2">
      <c r="B46" s="17" t="s">
        <v>87</v>
      </c>
      <c r="C46" s="18"/>
      <c r="D46" s="19"/>
      <c r="E46" s="20" t="str">
        <f t="shared" si="2"/>
        <v/>
      </c>
      <c r="F46" s="21" t="e">
        <f t="shared" si="3"/>
        <v>#DIV/0!</v>
      </c>
      <c r="H46" s="28"/>
      <c r="I46" s="29"/>
      <c r="J46" s="29"/>
      <c r="K46" s="30"/>
      <c r="L46" s="31"/>
    </row>
    <row r="47" spans="2:12" x14ac:dyDescent="0.2">
      <c r="B47" s="17" t="s">
        <v>88</v>
      </c>
      <c r="C47" s="18"/>
      <c r="D47" s="19"/>
      <c r="E47" s="20" t="str">
        <f t="shared" si="2"/>
        <v/>
      </c>
      <c r="F47" s="21" t="e">
        <f t="shared" si="3"/>
        <v>#DIV/0!</v>
      </c>
      <c r="H47" s="28"/>
      <c r="I47" s="29"/>
      <c r="J47" s="29"/>
      <c r="K47" s="30"/>
      <c r="L47" s="31"/>
    </row>
    <row r="48" spans="2:12" x14ac:dyDescent="0.2">
      <c r="B48" s="17" t="s">
        <v>89</v>
      </c>
      <c r="C48" s="18"/>
      <c r="D48" s="19"/>
      <c r="E48" s="20" t="str">
        <f t="shared" si="2"/>
        <v/>
      </c>
      <c r="F48" s="21" t="e">
        <f t="shared" si="3"/>
        <v>#DIV/0!</v>
      </c>
      <c r="H48" s="28"/>
      <c r="I48" s="29"/>
      <c r="J48" s="29"/>
      <c r="K48" s="30"/>
      <c r="L48" s="31"/>
    </row>
    <row r="49" spans="2:12" x14ac:dyDescent="0.2">
      <c r="B49" s="17" t="s">
        <v>90</v>
      </c>
      <c r="C49" s="18"/>
      <c r="D49" s="19"/>
      <c r="E49" s="20" t="str">
        <f t="shared" si="2"/>
        <v/>
      </c>
      <c r="F49" s="21" t="e">
        <f t="shared" si="3"/>
        <v>#DIV/0!</v>
      </c>
      <c r="H49" s="28"/>
      <c r="I49" s="29"/>
      <c r="J49" s="29"/>
      <c r="K49" s="30"/>
      <c r="L49" s="31"/>
    </row>
    <row r="50" spans="2:12" x14ac:dyDescent="0.2">
      <c r="B50" s="17" t="s">
        <v>91</v>
      </c>
      <c r="C50" s="18"/>
      <c r="D50" s="19"/>
      <c r="E50" s="20" t="str">
        <f t="shared" si="2"/>
        <v/>
      </c>
      <c r="F50" s="21" t="e">
        <f t="shared" si="3"/>
        <v>#DIV/0!</v>
      </c>
      <c r="H50" s="28"/>
      <c r="I50" s="29"/>
      <c r="J50" s="29"/>
      <c r="K50" s="30"/>
      <c r="L50" s="31"/>
    </row>
    <row r="51" spans="2:12" x14ac:dyDescent="0.2">
      <c r="B51" s="17" t="s">
        <v>92</v>
      </c>
      <c r="C51" s="18"/>
      <c r="D51" s="19"/>
      <c r="E51" s="20" t="str">
        <f t="shared" si="2"/>
        <v/>
      </c>
      <c r="F51" s="21" t="e">
        <f t="shared" si="3"/>
        <v>#DIV/0!</v>
      </c>
      <c r="H51" s="28"/>
      <c r="I51" s="29"/>
      <c r="J51" s="29"/>
      <c r="K51" s="30"/>
      <c r="L51" s="31"/>
    </row>
    <row r="52" spans="2:12" x14ac:dyDescent="0.2">
      <c r="B52" s="17" t="s">
        <v>93</v>
      </c>
      <c r="C52" s="18"/>
      <c r="D52" s="19"/>
      <c r="E52" s="20" t="str">
        <f t="shared" si="2"/>
        <v/>
      </c>
      <c r="F52" s="21" t="e">
        <f t="shared" si="3"/>
        <v>#DIV/0!</v>
      </c>
      <c r="H52" s="28"/>
      <c r="I52" s="29"/>
      <c r="J52" s="29"/>
      <c r="K52" s="30"/>
      <c r="L52" s="31"/>
    </row>
    <row r="53" spans="2:12" x14ac:dyDescent="0.2">
      <c r="B53" s="17" t="s">
        <v>94</v>
      </c>
      <c r="C53" s="18"/>
      <c r="D53" s="19"/>
      <c r="E53" s="20" t="str">
        <f t="shared" si="2"/>
        <v/>
      </c>
      <c r="F53" s="21" t="e">
        <f t="shared" si="3"/>
        <v>#DIV/0!</v>
      </c>
      <c r="H53" s="28"/>
      <c r="I53" s="29"/>
      <c r="J53" s="29"/>
      <c r="K53" s="30"/>
      <c r="L53" s="33"/>
    </row>
    <row r="54" spans="2:12" x14ac:dyDescent="0.2">
      <c r="B54" s="17" t="s">
        <v>95</v>
      </c>
      <c r="C54" s="18"/>
      <c r="D54" s="19"/>
      <c r="E54" s="20" t="str">
        <f t="shared" si="2"/>
        <v/>
      </c>
      <c r="F54" s="21" t="e">
        <f t="shared" si="3"/>
        <v>#DIV/0!</v>
      </c>
      <c r="H54" s="28"/>
      <c r="I54" s="29"/>
      <c r="J54" s="29"/>
      <c r="K54" s="30"/>
      <c r="L54" s="31"/>
    </row>
    <row r="55" spans="2:12" x14ac:dyDescent="0.2">
      <c r="B55" s="17" t="s">
        <v>96</v>
      </c>
      <c r="C55" s="18"/>
      <c r="D55" s="19"/>
      <c r="E55" s="20" t="str">
        <f t="shared" si="2"/>
        <v/>
      </c>
      <c r="F55" s="21" t="e">
        <f t="shared" si="3"/>
        <v>#DIV/0!</v>
      </c>
      <c r="H55" s="28"/>
      <c r="I55" s="29"/>
      <c r="J55" s="29"/>
      <c r="K55" s="30"/>
      <c r="L55" s="31"/>
    </row>
    <row r="56" spans="2:12" x14ac:dyDescent="0.2">
      <c r="B56" s="23" t="s">
        <v>97</v>
      </c>
      <c r="C56" s="34"/>
      <c r="D56" s="25"/>
      <c r="E56" s="26" t="str">
        <f t="shared" si="2"/>
        <v/>
      </c>
      <c r="F56" s="27" t="e">
        <f t="shared" si="3"/>
        <v>#DIV/0!</v>
      </c>
      <c r="H56" s="28"/>
      <c r="I56" s="29"/>
      <c r="J56" s="29"/>
      <c r="K56" s="30"/>
      <c r="L56" s="31"/>
    </row>
    <row r="57" spans="2:12" x14ac:dyDescent="0.2">
      <c r="B57" s="28"/>
      <c r="C57" s="35"/>
      <c r="D57" s="36"/>
      <c r="E57" s="37"/>
    </row>
    <row r="58" spans="2:12" ht="15.75" x14ac:dyDescent="0.3">
      <c r="B58" s="38" t="s">
        <v>101</v>
      </c>
      <c r="C58" s="39"/>
      <c r="D58" s="36"/>
      <c r="E58" s="37"/>
    </row>
    <row r="59" spans="2:12" x14ac:dyDescent="0.2">
      <c r="B59" s="40" t="s">
        <v>27</v>
      </c>
      <c r="C59" s="41" t="e">
        <f>+SUMPRODUCT(E7:E56,F7:F56)</f>
        <v>#DIV/0!</v>
      </c>
      <c r="D59" s="36"/>
      <c r="E59" s="37"/>
    </row>
    <row r="60" spans="2:12" x14ac:dyDescent="0.2">
      <c r="B60" s="42" t="s">
        <v>28</v>
      </c>
      <c r="C60" s="43" t="e">
        <f>+SUMPRODUCT(N7:N16,O7:O16)</f>
        <v>#DIV/0!</v>
      </c>
      <c r="D60" s="36"/>
      <c r="E60" s="37"/>
    </row>
    <row r="61" spans="2:12" x14ac:dyDescent="0.2">
      <c r="B61" s="44" t="s">
        <v>29</v>
      </c>
      <c r="C61" s="45" t="e">
        <f>+C60+C59</f>
        <v>#DIV/0!</v>
      </c>
      <c r="D61" s="36"/>
      <c r="E61" s="37"/>
    </row>
    <row r="62" spans="2:12" x14ac:dyDescent="0.2">
      <c r="B62" s="28"/>
      <c r="C62" s="35"/>
      <c r="D62" s="36"/>
      <c r="E62" s="37"/>
    </row>
    <row r="63" spans="2:12" x14ac:dyDescent="0.2">
      <c r="B63" s="28"/>
      <c r="C63" s="35"/>
      <c r="D63" s="36"/>
      <c r="E63" s="37"/>
    </row>
    <row r="64" spans="2:12" x14ac:dyDescent="0.2">
      <c r="B64" s="28"/>
      <c r="C64" s="35"/>
      <c r="D64" s="36"/>
      <c r="E64" s="37"/>
    </row>
    <row r="65" spans="2:6" x14ac:dyDescent="0.2">
      <c r="B65" s="46" t="s">
        <v>17</v>
      </c>
      <c r="C65" s="46"/>
      <c r="D65" s="46"/>
      <c r="E65" s="46"/>
      <c r="F65" s="46"/>
    </row>
    <row r="66" spans="2:6" x14ac:dyDescent="0.2">
      <c r="B66" s="47"/>
      <c r="C66" s="48"/>
      <c r="D66" s="48"/>
      <c r="E66" s="48"/>
      <c r="F66" s="48"/>
    </row>
    <row r="67" spans="2:6" x14ac:dyDescent="0.2">
      <c r="B67" s="49" t="s">
        <v>18</v>
      </c>
      <c r="C67" s="50" t="s">
        <v>19</v>
      </c>
      <c r="D67" s="51" t="e">
        <f>+INDEX(Calculator!$D$76:$D$84,MATCH(Calculator!$C$2,Calculator!$B$76:$B$84,0))</f>
        <v>#N/A</v>
      </c>
      <c r="E67" s="52"/>
    </row>
    <row r="68" spans="2:6" x14ac:dyDescent="0.2">
      <c r="B68" s="53" t="s">
        <v>20</v>
      </c>
      <c r="C68" s="54"/>
      <c r="D68" s="55">
        <v>1</v>
      </c>
      <c r="E68" s="52"/>
    </row>
    <row r="69" spans="2:6" x14ac:dyDescent="0.2">
      <c r="B69" s="53" t="s">
        <v>21</v>
      </c>
      <c r="C69" s="54" t="s">
        <v>19</v>
      </c>
      <c r="D69" s="55" t="e">
        <f>+INDEX(Calculator!$E$76:$E$84,MATCH(Calculator!$C$2,Calculator!$B$76:$B$84,0))</f>
        <v>#N/A</v>
      </c>
      <c r="E69" s="52"/>
    </row>
    <row r="70" spans="2:6" x14ac:dyDescent="0.2">
      <c r="B70" s="53" t="s">
        <v>22</v>
      </c>
      <c r="C70" s="54"/>
      <c r="D70" s="55">
        <v>28</v>
      </c>
      <c r="E70" s="52" t="s">
        <v>47</v>
      </c>
    </row>
    <row r="71" spans="2:6" x14ac:dyDescent="0.2">
      <c r="B71" s="53" t="s">
        <v>23</v>
      </c>
      <c r="C71" s="54" t="s">
        <v>19</v>
      </c>
      <c r="D71" s="56" t="e">
        <f>+INDEX(Calculator!$F$76:$F$84,MATCH(Calculator!$C$2,Calculator!$B$76:$B$84,0))</f>
        <v>#N/A</v>
      </c>
      <c r="E71" s="52"/>
    </row>
    <row r="72" spans="2:6" x14ac:dyDescent="0.2">
      <c r="B72" s="53" t="s">
        <v>24</v>
      </c>
      <c r="C72" s="54"/>
      <c r="D72" s="55">
        <v>265</v>
      </c>
      <c r="E72" s="52" t="s">
        <v>47</v>
      </c>
    </row>
    <row r="73" spans="2:6" x14ac:dyDescent="0.2">
      <c r="B73" s="57" t="s">
        <v>25</v>
      </c>
      <c r="C73" s="58" t="s">
        <v>26</v>
      </c>
      <c r="D73" s="59" t="e">
        <f>+INDEX(Calculator!$C$76:$C$84,MATCH(Calculator!$C$2,Calculator!$B$76:$B$84,0))</f>
        <v>#N/A</v>
      </c>
      <c r="E73" s="60"/>
    </row>
    <row r="75" spans="2:6" x14ac:dyDescent="0.2">
      <c r="B75" s="61" t="s">
        <v>99</v>
      </c>
      <c r="C75" s="62" t="s">
        <v>30</v>
      </c>
      <c r="D75" s="62" t="s">
        <v>31</v>
      </c>
      <c r="E75" s="62" t="s">
        <v>32</v>
      </c>
      <c r="F75" s="62" t="s">
        <v>33</v>
      </c>
    </row>
    <row r="76" spans="2:6" x14ac:dyDescent="0.2">
      <c r="B76" s="63" t="s">
        <v>34</v>
      </c>
      <c r="C76" s="64">
        <v>2.7E-2</v>
      </c>
      <c r="D76" s="64">
        <v>1.913</v>
      </c>
      <c r="E76" s="64">
        <v>5.0000000000000002E-5</v>
      </c>
      <c r="F76" s="65">
        <v>1.8000000000000001E-4</v>
      </c>
    </row>
    <row r="77" spans="2:6" x14ac:dyDescent="0.2">
      <c r="B77" s="63" t="s">
        <v>35</v>
      </c>
      <c r="C77" s="64">
        <v>3.6999999999999998E-2</v>
      </c>
      <c r="D77" s="64">
        <v>2.8340000000000001</v>
      </c>
      <c r="E77" s="64">
        <v>5.0000000000000002E-5</v>
      </c>
      <c r="F77" s="65">
        <v>1.8000000000000001E-4</v>
      </c>
    </row>
    <row r="78" spans="2:6" x14ac:dyDescent="0.2">
      <c r="B78" s="63" t="s">
        <v>36</v>
      </c>
      <c r="C78" s="64">
        <v>4.3999999999999997E-2</v>
      </c>
      <c r="D78" s="64">
        <v>3.1150000000000002</v>
      </c>
      <c r="E78" s="64">
        <v>5.0000000000000002E-5</v>
      </c>
      <c r="F78" s="65">
        <v>1.8000000000000001E-4</v>
      </c>
    </row>
    <row r="79" spans="2:6" x14ac:dyDescent="0.2">
      <c r="B79" s="63" t="s">
        <v>1</v>
      </c>
      <c r="C79" s="64">
        <v>0.05</v>
      </c>
      <c r="D79" s="64">
        <v>2.75</v>
      </c>
      <c r="E79" s="64">
        <v>0</v>
      </c>
      <c r="F79" s="65">
        <v>1.1E-4</v>
      </c>
    </row>
    <row r="80" spans="2:6" x14ac:dyDescent="0.2">
      <c r="B80" s="63" t="s">
        <v>37</v>
      </c>
      <c r="C80" s="64">
        <v>0.05</v>
      </c>
      <c r="D80" s="64">
        <v>2.75</v>
      </c>
      <c r="E80" s="64">
        <v>0</v>
      </c>
      <c r="F80" s="65">
        <v>1.1E-4</v>
      </c>
    </row>
    <row r="81" spans="2:6" x14ac:dyDescent="0.2">
      <c r="B81" s="63" t="s">
        <v>38</v>
      </c>
      <c r="C81" s="64">
        <v>0.05</v>
      </c>
      <c r="D81" s="64">
        <v>2.75</v>
      </c>
      <c r="E81" s="64">
        <v>0</v>
      </c>
      <c r="F81" s="65">
        <v>1.1E-4</v>
      </c>
    </row>
    <row r="82" spans="2:6" x14ac:dyDescent="0.2">
      <c r="B82" s="63" t="s">
        <v>39</v>
      </c>
      <c r="C82" s="64">
        <v>0.05</v>
      </c>
      <c r="D82" s="64">
        <v>2.75</v>
      </c>
      <c r="E82" s="64">
        <v>0</v>
      </c>
      <c r="F82" s="65">
        <v>1.1E-4</v>
      </c>
    </row>
    <row r="83" spans="2:6" x14ac:dyDescent="0.2">
      <c r="B83" s="63" t="s">
        <v>40</v>
      </c>
      <c r="C83" s="64">
        <v>0.02</v>
      </c>
      <c r="D83" s="64">
        <v>1.375</v>
      </c>
      <c r="E83" s="64">
        <v>5.0000000000000002E-5</v>
      </c>
      <c r="F83" s="65">
        <v>1.8000000000000001E-4</v>
      </c>
    </row>
    <row r="84" spans="2:6" x14ac:dyDescent="0.2">
      <c r="B84" s="66" t="s">
        <v>41</v>
      </c>
      <c r="C84" s="67">
        <v>3.6999999999999998E-2</v>
      </c>
      <c r="D84" s="67">
        <v>3.1150000000000002</v>
      </c>
      <c r="E84" s="67">
        <v>5.0000000000000002E-5</v>
      </c>
      <c r="F84" s="68">
        <v>1.8000000000000001E-4</v>
      </c>
    </row>
  </sheetData>
  <mergeCells count="1">
    <mergeCell ref="C2:F2"/>
  </mergeCells>
  <dataValidations count="1">
    <dataValidation type="list" allowBlank="1" showInputMessage="1" showErrorMessage="1" sqref="C2:F2" xr:uid="{5E77B3A4-8DA8-4B4D-9921-9AF552A55E9A}">
      <formula1>$B$75:$B$84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8EA62DAE57E1D4799533F3244F2A154" ma:contentTypeVersion="15" ma:contentTypeDescription="Opret et nyt dokument." ma:contentTypeScope="" ma:versionID="ca919e6eaf25f9f005d49ef8a6860503">
  <xsd:schema xmlns:xsd="http://www.w3.org/2001/XMLSchema" xmlns:xs="http://www.w3.org/2001/XMLSchema" xmlns:p="http://schemas.microsoft.com/office/2006/metadata/properties" xmlns:ns1="http://schemas.microsoft.com/sharepoint/v3" xmlns:ns2="d4668076-043e-4697-bb39-7b80012c2248" xmlns:ns3="7569a7e1-03b1-495a-bffb-04026ee75ded" targetNamespace="http://schemas.microsoft.com/office/2006/metadata/properties" ma:root="true" ma:fieldsID="bfc64c333ba2cc293d5a0e543298a7e8" ns1:_="" ns2:_="" ns3:_="">
    <xsd:import namespace="http://schemas.microsoft.com/sharepoint/v3"/>
    <xsd:import namespace="d4668076-043e-4697-bb39-7b80012c2248"/>
    <xsd:import namespace="7569a7e1-03b1-495a-bffb-04026ee75d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668076-043e-4697-bb39-7b80012c22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Billedmærker" ma:readOnly="false" ma:fieldId="{5cf76f15-5ced-4ddc-b409-7134ff3c332f}" ma:taxonomyMulti="true" ma:sspId="5405d3cf-f1b6-4142-bd55-078f49f7cf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9a7e1-03b1-495a-bffb-04026ee75de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16a5639-8870-4a0e-8873-cea66a2ec344}" ma:internalName="TaxCatchAll" ma:showField="CatchAllData" ma:web="7569a7e1-03b1-495a-bffb-04026ee75d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69a7e1-03b1-495a-bffb-04026ee75ded" xsi:nil="true"/>
    <lcf76f155ced4ddcb4097134ff3c332f xmlns="d4668076-043e-4697-bb39-7b80012c2248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162B46A-743B-4026-9D87-49CA2186F4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4668076-043e-4697-bb39-7b80012c2248"/>
    <ds:schemaRef ds:uri="7569a7e1-03b1-495a-bffb-04026ee75d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E82C9C-438B-4055-8375-B5B9E4823A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8F547F-6568-4AEA-A814-B7C47EB43534}">
  <ds:schemaRefs>
    <ds:schemaRef ds:uri="http://schemas.microsoft.com/office/infopath/2007/PartnerControls"/>
    <ds:schemaRef ds:uri="7569a7e1-03b1-495a-bffb-04026ee75ded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d4668076-043e-4697-bb39-7b80012c2248"/>
    <ds:schemaRef ds:uri="http://schemas.openxmlformats.org/package/2006/metadata/core-properties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e4b931d8-a288-4db6-acc7-364bc8042050}" enabled="1" method="Privileged" siteId="{5218c2a1-81cc-40ce-af99-7505143bc26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Mads Neergaard</dc:creator>
  <cp:keywords/>
  <dc:description/>
  <cp:lastModifiedBy>Luca Cucinotta</cp:lastModifiedBy>
  <cp:revision/>
  <dcterms:created xsi:type="dcterms:W3CDTF">2025-09-03T12:12:36Z</dcterms:created>
  <dcterms:modified xsi:type="dcterms:W3CDTF">2025-11-12T13:04:58Z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0x010100F8EA62DAE57E1D4799533F3244F2A154</vt:lpwstr>
  </property>
  <property fmtid="{D5CDD505-2E9C-101B-9397-08002B2CF9AE}" pid="3" name="MediaServiceImageTags">
    <vt:lpwstr/>
  </property>
</Properties>
</file>