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iceuk.sharepoint.com/sites/Finance/Shared Documents/General/2025-26/Accounts Payable/BPPC/"/>
    </mc:Choice>
  </mc:AlternateContent>
  <xr:revisionPtr revIDLastSave="53" documentId="8_{5847646F-E81C-4F82-91BC-73B0D41A21A7}" xr6:coauthVersionLast="47" xr6:coauthVersionMax="47" xr10:uidLastSave="{834995EF-93D0-414A-901C-FDA79007647B}"/>
  <bookViews>
    <workbookView xWindow="-120" yWindow="-120" windowWidth="29040" windowHeight="15720" xr2:uid="{00000000-000D-0000-FFFF-FFFF00000000}"/>
  </bookViews>
  <sheets>
    <sheet name="2025 to 2026" sheetId="6" r:id="rId1"/>
    <sheet name="2024 to 2025" sheetId="5" r:id="rId2"/>
    <sheet name="2023 to 2024" sheetId="4" r:id="rId3"/>
    <sheet name="2022 to 2023" sheetId="3" r:id="rId4"/>
    <sheet name="Up to June 22" sheetId="2" state="hidden" r:id="rId5"/>
    <sheet name="2021 to 2022" sheetId="1" state="hidden" r:id="rId6"/>
  </sheets>
  <externalReferences>
    <externalReference r:id="rId7"/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6" l="1"/>
  <c r="C34" i="6"/>
  <c r="D13" i="6"/>
  <c r="C13" i="6"/>
  <c r="C14" i="6"/>
  <c r="B13" i="6"/>
  <c r="B14" i="6"/>
  <c r="D34" i="6"/>
  <c r="D29" i="6"/>
  <c r="C29" i="6"/>
  <c r="B29" i="6"/>
  <c r="D28" i="6"/>
  <c r="C28" i="6"/>
  <c r="B28" i="6"/>
  <c r="B30" i="6" s="1"/>
  <c r="D27" i="6"/>
  <c r="C27" i="6"/>
  <c r="B27" i="6"/>
  <c r="D22" i="6"/>
  <c r="C22" i="6"/>
  <c r="B22" i="6"/>
  <c r="D21" i="6"/>
  <c r="C21" i="6"/>
  <c r="B21" i="6"/>
  <c r="D20" i="6"/>
  <c r="C20" i="6"/>
  <c r="B20" i="6"/>
  <c r="D15" i="6"/>
  <c r="C15" i="6"/>
  <c r="B15" i="6"/>
  <c r="D14" i="6"/>
  <c r="B34" i="5"/>
  <c r="C34" i="5"/>
  <c r="D30" i="5"/>
  <c r="C23" i="6" l="1"/>
  <c r="D23" i="6"/>
  <c r="B16" i="6"/>
  <c r="C30" i="6"/>
  <c r="B23" i="6"/>
  <c r="D30" i="6"/>
  <c r="C16" i="6"/>
  <c r="D16" i="6"/>
  <c r="D23" i="5"/>
  <c r="D16" i="5"/>
  <c r="C30" i="5"/>
  <c r="B30" i="5"/>
  <c r="C23" i="5"/>
  <c r="B23" i="5"/>
  <c r="C16" i="5"/>
  <c r="B16" i="5"/>
  <c r="C9" i="5"/>
  <c r="B9" i="5"/>
  <c r="D32" i="3"/>
  <c r="C32" i="3"/>
  <c r="B32" i="3"/>
  <c r="D27" i="3"/>
  <c r="C27" i="3"/>
  <c r="B27" i="3"/>
  <c r="D26" i="3"/>
  <c r="C26" i="3"/>
  <c r="B26" i="3"/>
  <c r="D25" i="3"/>
  <c r="C25" i="3"/>
  <c r="B25" i="3"/>
  <c r="D20" i="3"/>
  <c r="C20" i="3"/>
  <c r="B20" i="3"/>
  <c r="D19" i="3"/>
  <c r="C19" i="3"/>
  <c r="B19" i="3"/>
  <c r="D18" i="3"/>
  <c r="C18" i="3"/>
  <c r="B18" i="3"/>
  <c r="D13" i="3"/>
  <c r="C13" i="3"/>
  <c r="B13" i="3"/>
  <c r="D12" i="3"/>
  <c r="C12" i="3"/>
  <c r="B12" i="3"/>
  <c r="D11" i="3"/>
  <c r="C11" i="3"/>
  <c r="B11" i="3"/>
  <c r="C7" i="3"/>
  <c r="B7" i="3"/>
  <c r="C6" i="3"/>
  <c r="B6" i="3"/>
  <c r="D5" i="3"/>
  <c r="C5" i="3"/>
  <c r="B5" i="3"/>
  <c r="D4" i="3"/>
  <c r="C4" i="3"/>
  <c r="B4" i="3"/>
  <c r="D34" i="5" l="1"/>
  <c r="D7" i="3"/>
  <c r="C14" i="3"/>
  <c r="C21" i="3"/>
  <c r="C28" i="3"/>
  <c r="D28" i="3"/>
  <c r="D14" i="3"/>
  <c r="B28" i="3"/>
  <c r="B21" i="3"/>
  <c r="D21" i="3"/>
  <c r="B14" i="3"/>
</calcChain>
</file>

<file path=xl/sharedStrings.xml><?xml version="1.0" encoding="utf-8"?>
<sst xmlns="http://schemas.openxmlformats.org/spreadsheetml/2006/main" count="318" uniqueCount="208">
  <si>
    <r>
      <t xml:space="preserve">National Institute for Health and Care Excellence
</t>
    </r>
    <r>
      <rPr>
        <sz val="10"/>
        <color theme="1"/>
        <rFont val="Arial"/>
        <family val="2"/>
      </rPr>
      <t>Payment performance - Non NHS suppliers</t>
    </r>
  </si>
  <si>
    <t>Quarter 1</t>
  </si>
  <si>
    <t>Percentage of invoices paid within 5 days</t>
  </si>
  <si>
    <t>Percentage of invoices paid within 30 days</t>
  </si>
  <si>
    <t>Total interest liable £s</t>
  </si>
  <si>
    <t>Apr-23</t>
  </si>
  <si>
    <t>May-23</t>
  </si>
  <si>
    <t>Jun-23</t>
  </si>
  <si>
    <t>1st April to 30th June</t>
  </si>
  <si>
    <t>Quarter 2</t>
  </si>
  <si>
    <t>Jul-23</t>
  </si>
  <si>
    <t>Aug-23</t>
  </si>
  <si>
    <t>Sep-23</t>
  </si>
  <si>
    <t>1st July to 30th September</t>
  </si>
  <si>
    <t>Quarter 3</t>
  </si>
  <si>
    <t>1st October to 31st December</t>
  </si>
  <si>
    <t>Quarter 4</t>
  </si>
  <si>
    <t>1st January to 31st March</t>
  </si>
  <si>
    <t>Summary</t>
  </si>
  <si>
    <t>Invoices paid within 5 working days</t>
  </si>
  <si>
    <t>2023-24</t>
  </si>
  <si>
    <t>Apr-22</t>
  </si>
  <si>
    <t>May-22</t>
  </si>
  <si>
    <t>Jun-22</t>
  </si>
  <si>
    <t>Jul-22</t>
  </si>
  <si>
    <t>Aug-22</t>
  </si>
  <si>
    <t>Sep-22</t>
  </si>
  <si>
    <t>2022-23</t>
  </si>
  <si>
    <t>The tables excludes payment made to NHS organisations.</t>
  </si>
  <si>
    <t>Month</t>
  </si>
  <si>
    <t>Invoices paid within 0-5 days **</t>
  </si>
  <si>
    <t>Invoices paid within 6-10 days</t>
  </si>
  <si>
    <t>Invoices paid within 11-30 days</t>
  </si>
  <si>
    <t>Invoices paid over 30 days</t>
  </si>
  <si>
    <t>Total Number of Invoices Paid</t>
  </si>
  <si>
    <t>Total Value of Invoices Paid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</si>
  <si>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</si>
  <si>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</si>
  <si>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</si>
  <si>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</si>
  <si>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</si>
  <si>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</si>
  <si>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</si>
  <si>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</si>
  <si>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</si>
  <si>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</si>
  <si>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</si>
  <si>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</si>
  <si>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</si>
  <si>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</si>
  <si>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</si>
  <si>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</si>
  <si>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</si>
  <si>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</si>
  <si>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</si>
  <si>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</si>
  <si>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</si>
  <si>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</si>
  <si>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</si>
  <si>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</si>
  <si>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 From April 2012 to March 2013 NICE hosted the National Clinical Assessment Service (NCAS)</t>
  </si>
  <si>
    <t xml:space="preserve">May 2012 </t>
  </si>
  <si>
    <t xml:space="preserve">June 2012 </t>
  </si>
  <si>
    <t xml:space="preserve">July 2012 </t>
  </si>
  <si>
    <t xml:space="preserve">August 2012 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</si>
  <si>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</si>
  <si>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</si>
  <si>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</si>
  <si>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</si>
  <si>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</si>
  <si>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</si>
  <si>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</si>
  <si>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</si>
  <si>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</si>
  <si>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</si>
  <si>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</si>
  <si>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</si>
  <si>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</si>
  <si>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</si>
  <si>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</si>
  <si>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</si>
  <si>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</si>
  <si>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</si>
  <si>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</si>
  <si>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</si>
  <si>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</si>
  <si>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</si>
  <si>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</si>
  <si>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</si>
  <si>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</si>
  <si>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</si>
  <si>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</si>
  <si>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</si>
  <si>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</si>
  <si>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</si>
  <si>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</si>
  <si>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</si>
  <si>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</si>
  <si>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</si>
  <si>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</si>
  <si>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</si>
  <si>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</si>
  <si>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</si>
  <si>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</si>
  <si>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</si>
  <si>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</si>
  <si>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</si>
  <si>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</si>
  <si>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</si>
  <si>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</si>
  <si>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</si>
  <si>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</si>
  <si>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</si>
  <si>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</si>
  <si>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</si>
  <si>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</si>
  <si>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</si>
  <si>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</si>
  <si>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</si>
  <si>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</si>
  <si>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</si>
  <si>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</si>
  <si>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</si>
  <si>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</si>
  <si>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</si>
  <si>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</si>
  <si>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</si>
  <si>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</si>
  <si>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</si>
  <si>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</si>
  <si>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</si>
  <si>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</si>
  <si>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</si>
  <si>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</si>
  <si>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</si>
  <si>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</si>
  <si>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</si>
  <si>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</si>
  <si>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</si>
  <si>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</si>
  <si>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</si>
  <si>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</si>
  <si>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</si>
  <si>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</si>
  <si>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</si>
  <si>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</si>
  <si>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</si>
  <si>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</si>
  <si>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</si>
  <si>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</si>
  <si>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</si>
  <si>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</si>
  <si>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</si>
  <si>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</si>
  <si>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</si>
  <si>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</si>
  <si>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</si>
  <si>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</si>
  <si>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</si>
  <si>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</si>
  <si>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</si>
  <si>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</si>
  <si>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</si>
  <si>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</si>
  <si>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</si>
  <si>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</si>
  <si>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</si>
  <si>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</si>
  <si>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</si>
  <si>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</si>
  <si>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</si>
  <si>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</si>
  <si>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</si>
  <si>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</si>
  <si>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</si>
  <si>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</si>
  <si>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</si>
  <si>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</si>
  <si>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</si>
  <si>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</si>
  <si>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</si>
  <si>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</si>
  <si>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</si>
  <si>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</si>
  <si>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</si>
  <si>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</si>
  <si>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 xml:space="preserve">** In July 2010 a new payment target of 5 days was issued. Prior to the notification, the target was to pay </t>
  </si>
  <si>
    <t>suppliers within 10 days.</t>
  </si>
  <si>
    <t>*** From April 2012 to March 2013 NICE hosted the National Clinical Assessment Service (NCAS)</t>
  </si>
  <si>
    <t>Apr-21</t>
  </si>
  <si>
    <t>May-21</t>
  </si>
  <si>
    <t>Jun-21</t>
  </si>
  <si>
    <t>Jul-21</t>
  </si>
  <si>
    <t>Aug-21</t>
  </si>
  <si>
    <t>Sep-21</t>
  </si>
  <si>
    <t>2021-22</t>
  </si>
  <si>
    <t>The tables exclude payments made to NHS organisations</t>
  </si>
  <si>
    <t>Apr-24</t>
  </si>
  <si>
    <t>May-24</t>
  </si>
  <si>
    <t>Jun-24</t>
  </si>
  <si>
    <t>Jul-24</t>
  </si>
  <si>
    <t>Aug-24</t>
  </si>
  <si>
    <t>Sep-24</t>
  </si>
  <si>
    <t>2024-25</t>
  </si>
  <si>
    <r>
      <t xml:space="preserve">National Institute for Health and Care Excellence
</t>
    </r>
    <r>
      <rPr>
        <b/>
        <sz val="10"/>
        <color theme="1"/>
        <rFont val="Arial"/>
        <family val="2"/>
      </rPr>
      <t>Payment performance - Non NHS suppliers</t>
    </r>
    <r>
      <rPr>
        <b/>
        <sz val="11"/>
        <color theme="1"/>
        <rFont val="Arial"/>
        <family val="2"/>
      </rPr>
      <t xml:space="preserve"> 2024/25</t>
    </r>
  </si>
  <si>
    <t>Apr-25</t>
  </si>
  <si>
    <r>
      <t xml:space="preserve">National Institute for Health and Care Excellence
</t>
    </r>
    <r>
      <rPr>
        <b/>
        <sz val="10"/>
        <color theme="1"/>
        <rFont val="Arial"/>
        <family val="2"/>
      </rPr>
      <t>Payment performance - Non NHS suppliers</t>
    </r>
    <r>
      <rPr>
        <b/>
        <sz val="11"/>
        <color theme="1"/>
        <rFont val="Arial"/>
        <family val="2"/>
      </rPr>
      <t xml:space="preserve"> 2025/26</t>
    </r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</si>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</sst>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[$£-809]* #,##0_-;\-[$£-809]* #,##0_-;_-[$£-809]* &quot;-&quot;??_-;_-@_-"/>
    <numFmt numFmtId="166" formatCode="#,##0.00;[Red]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  <fill>
      <patternFill patternType="solid">
        <fgColor rgb="FFA4BD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3"/>
    <xf numFmtId="0" fontId="5" fillId="2" borderId="1" xfId="3" applyFont="1" applyFill="1" applyBorder="1" applyAlignment="1">
      <alignment horizontal="center" wrapText="1"/>
    </xf>
    <xf numFmtId="17" fontId="4" fillId="0" borderId="1" xfId="3" quotePrefix="1" applyNumberFormat="1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7" fontId="4" fillId="0" borderId="1" xfId="3" applyNumberFormat="1" applyFont="1" applyBorder="1" applyAlignment="1">
      <alignment horizontal="left" vertical="center" wrapText="1"/>
    </xf>
    <xf numFmtId="0" fontId="0" fillId="0" borderId="2" xfId="0" quotePrefix="1" applyBorder="1"/>
    <xf numFmtId="9" fontId="1" fillId="0" borderId="3" xfId="4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/>
    <xf numFmtId="9" fontId="1" fillId="0" borderId="0" xfId="4" applyFont="1"/>
    <xf numFmtId="17" fontId="0" fillId="0" borderId="5" xfId="0" quotePrefix="1" applyNumberFormat="1" applyBorder="1"/>
    <xf numFmtId="9" fontId="1" fillId="0" borderId="1" xfId="4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6" xfId="5" applyNumberFormat="1" applyFont="1" applyBorder="1"/>
    <xf numFmtId="0" fontId="0" fillId="0" borderId="5" xfId="0" quotePrefix="1" applyBorder="1"/>
    <xf numFmtId="165" fontId="1" fillId="0" borderId="6" xfId="5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2" xfId="0" applyNumberFormat="1" applyBorder="1"/>
    <xf numFmtId="165" fontId="1" fillId="0" borderId="4" xfId="5" applyNumberFormat="1" applyFont="1" applyBorder="1" applyAlignment="1">
      <alignment horizontal="center"/>
    </xf>
    <xf numFmtId="49" fontId="0" fillId="0" borderId="7" xfId="0" applyNumberFormat="1" applyBorder="1"/>
    <xf numFmtId="9" fontId="1" fillId="0" borderId="8" xfId="4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1" fillId="0" borderId="9" xfId="5" applyNumberFormat="1" applyFont="1" applyBorder="1" applyAlignment="1">
      <alignment horizontal="center"/>
    </xf>
    <xf numFmtId="49" fontId="0" fillId="0" borderId="10" xfId="0" applyNumberFormat="1" applyBorder="1"/>
    <xf numFmtId="9" fontId="1" fillId="0" borderId="11" xfId="4" applyFont="1" applyBorder="1" applyAlignment="1">
      <alignment horizontal="center"/>
    </xf>
    <xf numFmtId="0" fontId="0" fillId="0" borderId="11" xfId="0" applyBorder="1" applyAlignment="1">
      <alignment horizontal="center"/>
    </xf>
    <xf numFmtId="165" fontId="1" fillId="0" borderId="12" xfId="5" applyNumberFormat="1" applyFont="1" applyBorder="1" applyAlignment="1">
      <alignment horizontal="center"/>
    </xf>
    <xf numFmtId="43" fontId="1" fillId="0" borderId="0" xfId="5" applyFont="1"/>
    <xf numFmtId="49" fontId="0" fillId="0" borderId="1" xfId="0" applyNumberFormat="1" applyBorder="1"/>
    <xf numFmtId="0" fontId="0" fillId="0" borderId="13" xfId="0" applyBorder="1" applyAlignment="1">
      <alignment horizontal="center"/>
    </xf>
    <xf numFmtId="165" fontId="1" fillId="0" borderId="14" xfId="5" applyNumberFormat="1" applyFont="1" applyBorder="1" applyAlignment="1">
      <alignment horizontal="center"/>
    </xf>
    <xf numFmtId="49" fontId="0" fillId="0" borderId="15" xfId="0" applyNumberFormat="1" applyBorder="1"/>
    <xf numFmtId="49" fontId="0" fillId="0" borderId="16" xfId="0" applyNumberFormat="1" applyBorder="1"/>
    <xf numFmtId="0" fontId="5" fillId="2" borderId="3" xfId="3" applyFont="1" applyFill="1" applyBorder="1" applyAlignment="1">
      <alignment horizontal="center" wrapText="1"/>
    </xf>
    <xf numFmtId="0" fontId="2" fillId="0" borderId="0" xfId="3" applyFont="1"/>
    <xf numFmtId="0" fontId="4" fillId="0" borderId="0" xfId="3" applyFont="1"/>
    <xf numFmtId="0" fontId="5" fillId="2" borderId="17" xfId="3" applyFont="1" applyFill="1" applyBorder="1" applyAlignment="1">
      <alignment horizontal="center" wrapText="1"/>
    </xf>
    <xf numFmtId="0" fontId="5" fillId="2" borderId="18" xfId="3" applyFont="1" applyFill="1" applyBorder="1" applyAlignment="1">
      <alignment horizontal="center" wrapText="1"/>
    </xf>
    <xf numFmtId="0" fontId="5" fillId="2" borderId="19" xfId="3" applyFont="1" applyFill="1" applyBorder="1" applyAlignment="1">
      <alignment horizontal="center" wrapText="1"/>
    </xf>
    <xf numFmtId="17" fontId="5" fillId="0" borderId="1" xfId="3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wrapText="1"/>
    </xf>
    <xf numFmtId="164" fontId="4" fillId="0" borderId="1" xfId="4" applyNumberFormat="1" applyFont="1" applyBorder="1" applyAlignment="1">
      <alignment horizontal="center" vertical="center" wrapText="1"/>
    </xf>
    <xf numFmtId="43" fontId="4" fillId="0" borderId="1" xfId="5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43" fontId="5" fillId="0" borderId="1" xfId="5" applyFont="1" applyBorder="1" applyAlignment="1">
      <alignment vertical="center" wrapText="1"/>
    </xf>
    <xf numFmtId="49" fontId="0" fillId="0" borderId="8" xfId="0" applyNumberFormat="1" applyBorder="1"/>
    <xf numFmtId="49" fontId="0" fillId="0" borderId="20" xfId="0" applyNumberFormat="1" applyBorder="1"/>
    <xf numFmtId="9" fontId="1" fillId="0" borderId="1" xfId="4" applyFont="1" applyFill="1" applyBorder="1" applyAlignment="1">
      <alignment horizontal="center"/>
    </xf>
    <xf numFmtId="9" fontId="1" fillId="0" borderId="8" xfId="4" applyFont="1" applyFill="1" applyBorder="1" applyAlignment="1">
      <alignment horizontal="center"/>
    </xf>
    <xf numFmtId="9" fontId="1" fillId="0" borderId="13" xfId="4" applyFont="1" applyBorder="1" applyAlignment="1">
      <alignment horizontal="center"/>
    </xf>
    <xf numFmtId="49" fontId="0" fillId="0" borderId="0" xfId="0" applyNumberFormat="1"/>
    <xf numFmtId="9" fontId="1" fillId="0" borderId="0" xfId="4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3" borderId="1" xfId="3" applyFont="1" applyFill="1" applyBorder="1" applyAlignment="1">
      <alignment vertical="center" wrapText="1"/>
    </xf>
    <xf numFmtId="164" fontId="4" fillId="0" borderId="1" xfId="8" applyNumberFormat="1" applyFont="1" applyBorder="1" applyAlignment="1">
      <alignment horizontal="center" vertical="center" wrapText="1"/>
    </xf>
    <xf numFmtId="43" fontId="4" fillId="0" borderId="1" xfId="9" applyFont="1" applyBorder="1" applyAlignment="1">
      <alignment vertical="center" wrapText="1"/>
    </xf>
    <xf numFmtId="166" fontId="4" fillId="0" borderId="1" xfId="9" applyNumberFormat="1" applyFont="1" applyBorder="1" applyAlignment="1">
      <alignment vertical="center" wrapText="1"/>
    </xf>
    <xf numFmtId="0" fontId="5" fillId="4" borderId="1" xfId="3" applyFont="1" applyFill="1" applyBorder="1" applyAlignment="1">
      <alignment horizontal="left" wrapText="1"/>
    </xf>
    <xf numFmtId="164" fontId="5" fillId="4" borderId="1" xfId="8" applyNumberFormat="1" applyFont="1" applyFill="1" applyBorder="1" applyAlignment="1">
      <alignment horizontal="center" vertical="center" wrapText="1"/>
    </xf>
    <xf numFmtId="43" fontId="5" fillId="4" borderId="1" xfId="9" applyFont="1" applyFill="1" applyBorder="1" applyAlignment="1">
      <alignment vertical="center" wrapText="1"/>
    </xf>
    <xf numFmtId="164" fontId="5" fillId="0" borderId="1" xfId="8" applyNumberFormat="1" applyFont="1" applyBorder="1" applyAlignment="1">
      <alignment horizontal="center" vertical="center" wrapText="1"/>
    </xf>
    <xf numFmtId="43" fontId="5" fillId="0" borderId="1" xfId="9" applyFont="1" applyBorder="1" applyAlignment="1">
      <alignment vertical="center" wrapText="1"/>
    </xf>
    <xf numFmtId="9" fontId="1" fillId="0" borderId="8" xfId="8" applyFont="1" applyBorder="1" applyAlignment="1">
      <alignment horizontal="center"/>
    </xf>
    <xf numFmtId="165" fontId="1" fillId="0" borderId="9" xfId="9" applyNumberFormat="1" applyFont="1" applyBorder="1" applyAlignment="1">
      <alignment horizontal="center"/>
    </xf>
    <xf numFmtId="164" fontId="1" fillId="0" borderId="0" xfId="3" applyNumberFormat="1"/>
    <xf numFmtId="0" fontId="8" fillId="0" borderId="0" xfId="3" applyFont="1"/>
    <xf numFmtId="9" fontId="1" fillId="0" borderId="0" xfId="2" applyFont="1"/>
    <xf numFmtId="164" fontId="1" fillId="0" borderId="0" xfId="2" applyNumberFormat="1" applyFont="1"/>
    <xf numFmtId="0" fontId="2" fillId="0" borderId="0" xfId="3" applyFont="1" applyAlignment="1">
      <alignment vertical="center"/>
    </xf>
    <xf numFmtId="43" fontId="4" fillId="0" borderId="1" xfId="1" applyFont="1" applyBorder="1" applyAlignment="1">
      <alignment horizontal="right" vertical="center" wrapText="1"/>
    </xf>
    <xf numFmtId="0" fontId="2" fillId="0" borderId="0" xfId="3" applyFont="1" applyAlignment="1">
      <alignment horizontal="center" vertical="center" wrapText="1"/>
    </xf>
  </cellXfs>
  <cellStyles count="10">
    <cellStyle name="Comma" xfId="1" builtinId="3"/>
    <cellStyle name="Comma 2" xfId="5" xr:uid="{00000000-0005-0000-0000-000001000000}"/>
    <cellStyle name="Comma 2 2" xfId="7" xr:uid="{C0A6AE1F-D2B6-4453-AE85-9209B82B9320}"/>
    <cellStyle name="Comma 2 3" xfId="9" xr:uid="{F4CC537F-9721-4B2E-A5AD-4927FB207EA6}"/>
    <cellStyle name="Comma 3" xfId="6" xr:uid="{932BE13C-91DD-4B13-B2D1-B1F95C5133B8}"/>
    <cellStyle name="Normal" xfId="0" builtinId="0"/>
    <cellStyle name="Normal 2" xfId="3" xr:uid="{00000000-0005-0000-0000-000003000000}"/>
    <cellStyle name="Per cent" xfId="2" builtinId="5"/>
    <cellStyle name="Percent 2" xfId="4" xr:uid="{00000000-0005-0000-0000-000005000000}"/>
    <cellStyle name="Percent 2 2" xfId="8" xr:uid="{CB52B008-C32E-49F5-B8E7-9F4755B20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Finance/Shared%20Documents/General/2025-26/Accounts%20Payable/BPPC/BPPC%202025-26.xlsx" TargetMode="External"/><Relationship Id="rId1" Type="http://schemas.openxmlformats.org/officeDocument/2006/relationships/externalLinkPath" Target="BPPC%20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Finance/Merged/NICE/2022-23/Accounts%20Payable/BPPC/BPPC%202022-23.xlsx" TargetMode="External"/><Relationship Id="rId2" Type="http://schemas.openxmlformats.org/officeDocument/2006/relationships/externalLinkPath" Target="file:///N:\Finance\Merged\NICE\2022-23\Accounts%20Payable\BPPC\BPPC%202022-23.xlsx" TargetMode="External"/><Relationship Id="rId1" Type="http://schemas.openxmlformats.org/officeDocument/2006/relationships/externalLinkPath" Target="/Finance/Merged/NICE/2022-23/Accounts%20Payable/BPPC/BPPC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PC All"/>
      <sheetName val="Data"/>
      <sheetName val="Removed"/>
      <sheetName val="Data for Upload"/>
      <sheetName val="Report for publication"/>
      <sheetName val="Contracts Comp Oct 25- Mar 26"/>
    </sheetNames>
    <sheetDataSet>
      <sheetData sheetId="0">
        <row r="6">
          <cell r="B6">
            <v>15</v>
          </cell>
          <cell r="C6">
            <v>121</v>
          </cell>
          <cell r="D6">
            <v>123</v>
          </cell>
          <cell r="E6">
            <v>5.1251712328767125</v>
          </cell>
        </row>
        <row r="7">
          <cell r="B7">
            <v>18</v>
          </cell>
          <cell r="C7">
            <v>115</v>
          </cell>
          <cell r="D7">
            <v>116</v>
          </cell>
          <cell r="E7">
            <v>4.0623090410958902</v>
          </cell>
        </row>
        <row r="8">
          <cell r="B8">
            <v>19</v>
          </cell>
          <cell r="C8">
            <v>117</v>
          </cell>
          <cell r="D8">
            <v>119</v>
          </cell>
          <cell r="E8">
            <v>116.53691424657534</v>
          </cell>
        </row>
        <row r="9">
          <cell r="B9">
            <v>41</v>
          </cell>
          <cell r="C9">
            <v>146</v>
          </cell>
          <cell r="D9">
            <v>147</v>
          </cell>
          <cell r="E9">
            <v>2.746232876712329</v>
          </cell>
        </row>
        <row r="10">
          <cell r="B10">
            <v>25</v>
          </cell>
          <cell r="C10">
            <v>134</v>
          </cell>
          <cell r="D10">
            <v>134</v>
          </cell>
          <cell r="E10">
            <v>0</v>
          </cell>
        </row>
        <row r="11">
          <cell r="B11">
            <v>15</v>
          </cell>
          <cell r="C11">
            <v>156</v>
          </cell>
          <cell r="D11">
            <v>160</v>
          </cell>
          <cell r="E11">
            <v>243.53220657534246</v>
          </cell>
        </row>
        <row r="12">
          <cell r="B12">
            <v>41</v>
          </cell>
          <cell r="C12">
            <v>140</v>
          </cell>
          <cell r="D12">
            <v>143</v>
          </cell>
          <cell r="E12">
            <v>18.778193424657534</v>
          </cell>
        </row>
        <row r="13">
          <cell r="B13">
            <v>25</v>
          </cell>
          <cell r="C13">
            <v>111</v>
          </cell>
          <cell r="D13">
            <v>111</v>
          </cell>
          <cell r="E13">
            <v>0</v>
          </cell>
        </row>
        <row r="14">
          <cell r="B14">
            <v>40</v>
          </cell>
          <cell r="C14">
            <v>199</v>
          </cell>
          <cell r="D14">
            <v>199</v>
          </cell>
          <cell r="E14">
            <v>0</v>
          </cell>
        </row>
        <row r="15">
          <cell r="E15">
            <v>411.6422124657534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 for publication"/>
      <sheetName val="BPPC"/>
      <sheetName val="Data"/>
      <sheetName val="Data for Upload"/>
      <sheetName val="Sheet1"/>
      <sheetName val="Removed"/>
    </sheetNames>
    <sheetDataSet>
      <sheetData sheetId="0"/>
      <sheetData sheetId="1">
        <row r="3">
          <cell r="B3">
            <v>13</v>
          </cell>
          <cell r="C3">
            <v>218</v>
          </cell>
          <cell r="D3">
            <v>228</v>
          </cell>
          <cell r="E3">
            <v>90.436134723287665</v>
          </cell>
        </row>
        <row r="4">
          <cell r="B4">
            <v>17</v>
          </cell>
          <cell r="C4">
            <v>156</v>
          </cell>
          <cell r="D4">
            <v>162</v>
          </cell>
          <cell r="E4">
            <v>17.897631780821921</v>
          </cell>
        </row>
        <row r="5">
          <cell r="B5">
            <v>10</v>
          </cell>
          <cell r="C5">
            <v>112</v>
          </cell>
          <cell r="D5">
            <v>115</v>
          </cell>
        </row>
        <row r="6">
          <cell r="B6">
            <v>8</v>
          </cell>
          <cell r="C6">
            <v>159</v>
          </cell>
          <cell r="D6">
            <v>167</v>
          </cell>
          <cell r="E6">
            <v>51.763196367123292</v>
          </cell>
        </row>
        <row r="7">
          <cell r="B7">
            <v>9</v>
          </cell>
          <cell r="C7">
            <v>141</v>
          </cell>
          <cell r="D7">
            <v>152</v>
          </cell>
          <cell r="E7">
            <v>44.023502046575345</v>
          </cell>
        </row>
        <row r="8">
          <cell r="B8">
            <v>13</v>
          </cell>
          <cell r="C8">
            <v>125</v>
          </cell>
          <cell r="D8">
            <v>132</v>
          </cell>
          <cell r="E8">
            <v>50.365743238356167</v>
          </cell>
        </row>
        <row r="9">
          <cell r="B9">
            <v>13</v>
          </cell>
          <cell r="C9">
            <v>130</v>
          </cell>
          <cell r="D9">
            <v>138</v>
          </cell>
          <cell r="E9">
            <v>48.247677591780828</v>
          </cell>
        </row>
        <row r="10">
          <cell r="B10">
            <v>16</v>
          </cell>
          <cell r="C10">
            <v>141</v>
          </cell>
          <cell r="D10">
            <v>147</v>
          </cell>
          <cell r="E10">
            <v>519.21786466849312</v>
          </cell>
        </row>
        <row r="11">
          <cell r="B11">
            <v>13</v>
          </cell>
          <cell r="C11">
            <v>138</v>
          </cell>
          <cell r="D11">
            <v>141</v>
          </cell>
          <cell r="E11">
            <v>34.966625769863015</v>
          </cell>
        </row>
        <row r="12">
          <cell r="B12">
            <v>15</v>
          </cell>
          <cell r="C12">
            <v>145</v>
          </cell>
          <cell r="D12">
            <v>162</v>
          </cell>
          <cell r="E12">
            <v>329.75649636164383</v>
          </cell>
        </row>
        <row r="13">
          <cell r="B13">
            <v>16</v>
          </cell>
          <cell r="C13">
            <v>189</v>
          </cell>
          <cell r="D13">
            <v>207</v>
          </cell>
          <cell r="E13">
            <v>577.88208421643833</v>
          </cell>
        </row>
        <row r="14">
          <cell r="B14">
            <v>18</v>
          </cell>
          <cell r="C14">
            <v>219</v>
          </cell>
          <cell r="D14">
            <v>232</v>
          </cell>
          <cell r="E14">
            <v>180.11204363835623</v>
          </cell>
        </row>
        <row r="15">
          <cell r="B15">
            <v>161</v>
          </cell>
          <cell r="C15">
            <v>1873</v>
          </cell>
          <cell r="D15">
            <v>1983</v>
          </cell>
          <cell r="E15">
            <v>1947.6457841342462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284-3068-4FDB-89DA-F33806DD8400}">
  <dimension ref="A1:D34"/>
  <sheetViews>
    <sheetView tabSelected="1" zoomScale="112" zoomScaleNormal="112" workbookViewId="0">
      <selection activeCell="B34" sqref="B34"/>
    </sheetView>
  </sheetViews>
  <sheetFormatPr defaultColWidth="9.28515625" defaultRowHeight="15" x14ac:dyDescent="0.25"/>
  <cols>
    <col min="1" max="1" width="25.42578125" style="1" customWidth="1"/>
    <col min="2" max="2" width="18.5703125" style="1" customWidth="1"/>
    <col min="3" max="3" width="19.28515625" style="1" customWidth="1"/>
    <col min="4" max="4" width="16" style="1" customWidth="1"/>
    <col min="5" max="5" width="7.7109375" style="1" customWidth="1"/>
    <col min="6" max="16384" width="9.28515625" style="1"/>
  </cols>
  <sheetData>
    <row r="1" spans="1:4" ht="15" customHeight="1" x14ac:dyDescent="0.25">
      <c r="A1" s="74"/>
      <c r="B1" s="74"/>
      <c r="C1" s="74"/>
      <c r="D1" s="74"/>
    </row>
    <row r="2" spans="1:4" ht="41.25" customHeight="1" x14ac:dyDescent="0.25">
      <c r="A2" s="76" t="s">
        <v>206</v>
      </c>
      <c r="B2" s="76"/>
      <c r="C2" s="76"/>
      <c r="D2" s="76"/>
    </row>
    <row r="4" spans="1:4" ht="34.5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59"/>
      <c r="B5" s="59"/>
      <c r="C5" s="59"/>
      <c r="D5" s="59"/>
    </row>
    <row r="6" spans="1:4" x14ac:dyDescent="0.25">
      <c r="A6" s="3" t="s">
        <v>205</v>
      </c>
      <c r="B6" s="60">
        <v>0.16428571428571428</v>
      </c>
      <c r="C6" s="60">
        <v>1</v>
      </c>
      <c r="D6" s="46">
        <v>0</v>
      </c>
    </row>
    <row r="7" spans="1:4" x14ac:dyDescent="0.25">
      <c r="A7" s="3">
        <v>45778</v>
      </c>
      <c r="B7" s="60">
        <v>0.22435897435897437</v>
      </c>
      <c r="C7" s="60">
        <v>0.98717948717948723</v>
      </c>
      <c r="D7" s="75">
        <v>1.9846245205479451</v>
      </c>
    </row>
    <row r="8" spans="1:4" x14ac:dyDescent="0.25">
      <c r="A8" s="3">
        <v>45809</v>
      </c>
      <c r="B8" s="60">
        <v>0.20560747663551401</v>
      </c>
      <c r="C8" s="60">
        <v>0.96261682242990654</v>
      </c>
      <c r="D8" s="75">
        <v>18.876560547945207</v>
      </c>
    </row>
    <row r="9" spans="1:4" x14ac:dyDescent="0.25">
      <c r="A9" s="63" t="s">
        <v>8</v>
      </c>
      <c r="B9" s="64">
        <v>0.19808405509340088</v>
      </c>
      <c r="C9" s="64">
        <v>0.98326543653646459</v>
      </c>
      <c r="D9" s="65">
        <v>20.861185068493153</v>
      </c>
    </row>
    <row r="11" spans="1:4" ht="34.5" x14ac:dyDescent="0.25">
      <c r="A11" s="2" t="s">
        <v>9</v>
      </c>
      <c r="B11" s="2" t="s">
        <v>2</v>
      </c>
      <c r="C11" s="2" t="s">
        <v>3</v>
      </c>
      <c r="D11" s="2" t="s">
        <v>4</v>
      </c>
    </row>
    <row r="13" spans="1:4" x14ac:dyDescent="0.25">
      <c r="A13" s="3">
        <v>45839</v>
      </c>
      <c r="B13" s="60">
        <f>IFERROR('[1]BPPC All'!B6/'[1]BPPC All'!D6,"")</f>
        <v>0.12195121951219512</v>
      </c>
      <c r="C13" s="60">
        <f>IFERROR('[1]BPPC All'!C6/'[1]BPPC All'!D6,"")</f>
        <v>0.98373983739837401</v>
      </c>
      <c r="D13" s="61">
        <f>'[1]BPPC All'!E6</f>
        <v>5.1251712328767125</v>
      </c>
    </row>
    <row r="14" spans="1:4" x14ac:dyDescent="0.25">
      <c r="A14" s="3">
        <v>45870</v>
      </c>
      <c r="B14" s="60">
        <f>IFERROR('[1]BPPC All'!B7/'[1]BPPC All'!D7,"")</f>
        <v>0.15517241379310345</v>
      </c>
      <c r="C14" s="60">
        <f>IFERROR('[1]BPPC All'!C7/'[1]BPPC All'!D7,"")</f>
        <v>0.99137931034482762</v>
      </c>
      <c r="D14" s="61">
        <f>'[1]BPPC All'!E7</f>
        <v>4.0623090410958902</v>
      </c>
    </row>
    <row r="15" spans="1:4" x14ac:dyDescent="0.25">
      <c r="A15" s="3">
        <v>45901</v>
      </c>
      <c r="B15" s="60">
        <f>IFERROR('[1]BPPC All'!B8/'[1]BPPC All'!D8,"")</f>
        <v>0.15966386554621848</v>
      </c>
      <c r="C15" s="60">
        <f>IFERROR('[1]BPPC All'!C8/'[1]BPPC All'!D8,"")</f>
        <v>0.98319327731092432</v>
      </c>
      <c r="D15" s="61">
        <f>'[1]BPPC All'!E8</f>
        <v>116.53691424657534</v>
      </c>
    </row>
    <row r="16" spans="1:4" x14ac:dyDescent="0.25">
      <c r="A16" s="63" t="s">
        <v>13</v>
      </c>
      <c r="B16" s="64">
        <f>IFERROR(AVERAGE(B13:B15),"")</f>
        <v>0.14559583295050568</v>
      </c>
      <c r="C16" s="64">
        <f>IFERROR(AVERAGE(C13:C15),"")</f>
        <v>0.98610414168470861</v>
      </c>
      <c r="D16" s="65">
        <f>SUM(D13:D15)</f>
        <v>125.72439452054795</v>
      </c>
    </row>
    <row r="18" spans="1:4" ht="34.5" x14ac:dyDescent="0.25">
      <c r="A18" s="2" t="s">
        <v>14</v>
      </c>
      <c r="B18" s="2" t="s">
        <v>2</v>
      </c>
      <c r="C18" s="2" t="s">
        <v>3</v>
      </c>
      <c r="D18" s="2" t="s">
        <v>4</v>
      </c>
    </row>
    <row r="19" spans="1:4" x14ac:dyDescent="0.25">
      <c r="A19" s="59"/>
      <c r="B19" s="59"/>
      <c r="C19" s="59"/>
      <c r="D19" s="59"/>
    </row>
    <row r="20" spans="1:4" x14ac:dyDescent="0.25">
      <c r="A20" s="8">
        <v>45931</v>
      </c>
      <c r="B20" s="60">
        <f>IFERROR('[1]BPPC All'!B9/'[1]BPPC All'!D9,"")</f>
        <v>0.27891156462585032</v>
      </c>
      <c r="C20" s="60">
        <f>IFERROR('[1]BPPC All'!C9/'[1]BPPC All'!D9,"")</f>
        <v>0.99319727891156462</v>
      </c>
      <c r="D20" s="61">
        <f>'[1]BPPC All'!E9</f>
        <v>2.746232876712329</v>
      </c>
    </row>
    <row r="21" spans="1:4" x14ac:dyDescent="0.25">
      <c r="A21" s="8">
        <v>45962</v>
      </c>
      <c r="B21" s="60">
        <f>IFERROR('[1]BPPC All'!B10/'[1]BPPC All'!D10,"")</f>
        <v>0.18656716417910449</v>
      </c>
      <c r="C21" s="60">
        <f>IFERROR('[1]BPPC All'!C10/'[1]BPPC All'!D10,"")</f>
        <v>1</v>
      </c>
      <c r="D21" s="61">
        <f>'[1]BPPC All'!E10</f>
        <v>0</v>
      </c>
    </row>
    <row r="22" spans="1:4" x14ac:dyDescent="0.25">
      <c r="A22" s="8">
        <v>45992</v>
      </c>
      <c r="B22" s="60">
        <f>IFERROR('[1]BPPC All'!B11/'[1]BPPC All'!D11,"")</f>
        <v>9.375E-2</v>
      </c>
      <c r="C22" s="60">
        <f>IFERROR('[1]BPPC All'!C11/'[1]BPPC All'!D11,"")</f>
        <v>0.97499999999999998</v>
      </c>
      <c r="D22" s="61">
        <f>'[1]BPPC All'!E11</f>
        <v>243.53220657534246</v>
      </c>
    </row>
    <row r="23" spans="1:4" x14ac:dyDescent="0.25">
      <c r="A23" s="63" t="s">
        <v>15</v>
      </c>
      <c r="B23" s="66">
        <f>IFERROR(AVERAGE(B20:B22),"")</f>
        <v>0.18640957626831825</v>
      </c>
      <c r="C23" s="66">
        <f>IFERROR(AVERAGE(C20:C22),"")</f>
        <v>0.98939909297052153</v>
      </c>
      <c r="D23" s="67">
        <f>SUM(D20:D22)</f>
        <v>246.27843945205478</v>
      </c>
    </row>
    <row r="25" spans="1:4" ht="34.5" x14ac:dyDescent="0.25">
      <c r="A25" s="2" t="s">
        <v>16</v>
      </c>
      <c r="B25" s="2" t="s">
        <v>2</v>
      </c>
      <c r="C25" s="2" t="s">
        <v>3</v>
      </c>
      <c r="D25" s="2" t="s">
        <v>4</v>
      </c>
    </row>
    <row r="26" spans="1:4" x14ac:dyDescent="0.25">
      <c r="A26" s="59"/>
      <c r="B26" s="59"/>
      <c r="C26" s="59"/>
      <c r="D26" s="59"/>
    </row>
    <row r="27" spans="1:4" x14ac:dyDescent="0.25">
      <c r="A27" s="8">
        <v>46023</v>
      </c>
      <c r="B27" s="60">
        <f>IFERROR('[1]BPPC All'!B12/'[1]BPPC All'!D12,"")</f>
        <v>0.28671328671328672</v>
      </c>
      <c r="C27" s="60">
        <f>IFERROR('[1]BPPC All'!C12/'[1]BPPC All'!D12,"")</f>
        <v>0.97902097902097907</v>
      </c>
      <c r="D27" s="61">
        <f>'[1]BPPC All'!E12</f>
        <v>18.778193424657534</v>
      </c>
    </row>
    <row r="28" spans="1:4" x14ac:dyDescent="0.25">
      <c r="A28" s="8">
        <v>46054</v>
      </c>
      <c r="B28" s="60">
        <f>IFERROR('[1]BPPC All'!B13/'[1]BPPC All'!D13,"")</f>
        <v>0.22522522522522523</v>
      </c>
      <c r="C28" s="60">
        <f>IFERROR('[1]BPPC All'!C13/'[1]BPPC All'!D13,"")</f>
        <v>1</v>
      </c>
      <c r="D28" s="61">
        <f>'[1]BPPC All'!E13</f>
        <v>0</v>
      </c>
    </row>
    <row r="29" spans="1:4" x14ac:dyDescent="0.25">
      <c r="A29" s="8">
        <v>46082</v>
      </c>
      <c r="B29" s="60">
        <f>IFERROR('[1]BPPC All'!B14/'[1]BPPC All'!D14,"")</f>
        <v>0.20100502512562815</v>
      </c>
      <c r="C29" s="60">
        <f>IFERROR('[1]BPPC All'!C14/'[1]BPPC All'!D14,"")</f>
        <v>1</v>
      </c>
      <c r="D29" s="61">
        <f>'[1]BPPC All'!E14</f>
        <v>0</v>
      </c>
    </row>
    <row r="30" spans="1:4" x14ac:dyDescent="0.25">
      <c r="A30" s="63" t="s">
        <v>17</v>
      </c>
      <c r="B30" s="66">
        <f>IFERROR(AVERAGE(B27:B29),"")</f>
        <v>0.23764784568804667</v>
      </c>
      <c r="C30" s="66">
        <f>IFERROR(AVERAGE(C27:C29),"")</f>
        <v>0.99300699300699302</v>
      </c>
      <c r="D30" s="67">
        <f>SUM(D27:D29)</f>
        <v>18.778193424657534</v>
      </c>
    </row>
    <row r="32" spans="1:4" ht="23.25" x14ac:dyDescent="0.25">
      <c r="A32" s="2" t="s">
        <v>18</v>
      </c>
      <c r="B32" s="2" t="s">
        <v>19</v>
      </c>
      <c r="C32" s="2" t="s">
        <v>3</v>
      </c>
      <c r="D32" s="2" t="s">
        <v>4</v>
      </c>
    </row>
    <row r="33" spans="1:4" x14ac:dyDescent="0.25">
      <c r="A33" s="59"/>
      <c r="B33" s="59"/>
      <c r="C33" s="59"/>
      <c r="D33" s="59"/>
    </row>
    <row r="34" spans="1:4" x14ac:dyDescent="0.25">
      <c r="A34" s="66" t="s">
        <v>207</v>
      </c>
      <c r="B34" s="66">
        <f>SUM(B6:B8,B13:B15,B20:B22,B27:B29)/12</f>
        <v>0.19193432750006789</v>
      </c>
      <c r="C34" s="66">
        <f>SUM(C6:C8,C13:C15,C20:C22,C27:C29)/12</f>
        <v>0.9879439160496718</v>
      </c>
      <c r="D34" s="67">
        <f>'[1]BPPC All'!E15</f>
        <v>411.6422124657534</v>
      </c>
    </row>
  </sheetData>
  <mergeCells count="1">
    <mergeCell ref="A2:D2"/>
  </mergeCells>
  <pageMargins left="0.7" right="0.7" top="0.75" bottom="0.75" header="0.3" footer="0.3"/>
  <pageSetup paperSize="9" orientation="portrait" verticalDpi="75" r:id="rId1"/>
  <ignoredErrors>
    <ignoredError sqref="B34:C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451C-2286-4F40-B06C-232CFC34E281}">
  <dimension ref="A2:G36"/>
  <sheetViews>
    <sheetView zoomScale="112" zoomScaleNormal="112" workbookViewId="0">
      <selection activeCell="A2" sqref="A2:D2"/>
    </sheetView>
  </sheetViews>
  <sheetFormatPr defaultColWidth="9.140625" defaultRowHeight="15" x14ac:dyDescent="0.25"/>
  <cols>
    <col min="1" max="1" width="25.42578125" style="1" customWidth="1"/>
    <col min="2" max="2" width="18.5703125" style="1" customWidth="1"/>
    <col min="3" max="3" width="19.140625" style="1" customWidth="1"/>
    <col min="4" max="4" width="16" style="1" customWidth="1"/>
    <col min="5" max="5" width="7.85546875" style="1" customWidth="1"/>
    <col min="6" max="16384" width="9.140625" style="1"/>
  </cols>
  <sheetData>
    <row r="2" spans="1:4" ht="49.5" customHeight="1" x14ac:dyDescent="0.25">
      <c r="A2" s="76" t="s">
        <v>204</v>
      </c>
      <c r="B2" s="76"/>
      <c r="C2" s="76"/>
      <c r="D2" s="76"/>
    </row>
    <row r="3" spans="1:4" x14ac:dyDescent="0.25">
      <c r="A3" s="38"/>
      <c r="B3" s="38"/>
      <c r="C3" s="38"/>
    </row>
    <row r="4" spans="1:4" ht="34.5" x14ac:dyDescent="0.2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25">
      <c r="A5" s="59"/>
      <c r="B5" s="59"/>
      <c r="C5" s="59"/>
      <c r="D5" s="59"/>
    </row>
    <row r="6" spans="1:4" x14ac:dyDescent="0.25">
      <c r="A6" s="3" t="s">
        <v>197</v>
      </c>
      <c r="B6" s="60">
        <v>0.1</v>
      </c>
      <c r="C6" s="60">
        <v>0.99285714285714288</v>
      </c>
      <c r="D6" s="5">
        <v>9.7436712328767119E-2</v>
      </c>
    </row>
    <row r="7" spans="1:4" x14ac:dyDescent="0.25">
      <c r="A7" s="3" t="s">
        <v>198</v>
      </c>
      <c r="B7" s="60">
        <v>0.12037037037037036</v>
      </c>
      <c r="C7" s="60">
        <v>0.96296296296296302</v>
      </c>
      <c r="D7" s="5">
        <v>46.397393926027405</v>
      </c>
    </row>
    <row r="8" spans="1:4" x14ac:dyDescent="0.25">
      <c r="A8" s="3" t="s">
        <v>199</v>
      </c>
      <c r="B8" s="60">
        <v>0.10619469026548672</v>
      </c>
      <c r="C8" s="60">
        <v>0.96460176991150437</v>
      </c>
      <c r="D8" s="5">
        <v>95.243203454794511</v>
      </c>
    </row>
    <row r="9" spans="1:4" x14ac:dyDescent="0.25">
      <c r="A9" s="63" t="s">
        <v>8</v>
      </c>
      <c r="B9" s="64">
        <f>SUM(B6:B8)/3</f>
        <v>0.10885502021195237</v>
      </c>
      <c r="C9" s="64">
        <f>SUM(C6:C8)/3</f>
        <v>0.97347395857720331</v>
      </c>
      <c r="D9" s="65">
        <v>141.73803409315067</v>
      </c>
    </row>
    <row r="10" spans="1:4" x14ac:dyDescent="0.25">
      <c r="B10" s="70"/>
    </row>
    <row r="11" spans="1:4" ht="34.5" x14ac:dyDescent="0.25">
      <c r="A11" s="2" t="s">
        <v>9</v>
      </c>
      <c r="B11" s="2" t="s">
        <v>2</v>
      </c>
      <c r="C11" s="2" t="s">
        <v>3</v>
      </c>
      <c r="D11" s="2" t="s">
        <v>4</v>
      </c>
    </row>
    <row r="12" spans="1:4" x14ac:dyDescent="0.25">
      <c r="A12" s="59"/>
      <c r="B12" s="59"/>
      <c r="C12" s="59"/>
      <c r="D12" s="59"/>
    </row>
    <row r="13" spans="1:4" x14ac:dyDescent="0.25">
      <c r="A13" s="3" t="s">
        <v>200</v>
      </c>
      <c r="B13" s="60">
        <v>0.12264150943396226</v>
      </c>
      <c r="C13" s="60">
        <v>0.96226415094339612</v>
      </c>
      <c r="D13" s="61">
        <v>6.7612870849315074</v>
      </c>
    </row>
    <row r="14" spans="1:4" x14ac:dyDescent="0.25">
      <c r="A14" s="3" t="s">
        <v>201</v>
      </c>
      <c r="B14" s="60">
        <v>0.21323529411764705</v>
      </c>
      <c r="C14" s="60">
        <v>1</v>
      </c>
      <c r="D14" s="61">
        <v>-1.0862876712280922E-2</v>
      </c>
    </row>
    <row r="15" spans="1:4" x14ac:dyDescent="0.25">
      <c r="A15" s="3" t="s">
        <v>202</v>
      </c>
      <c r="B15" s="60">
        <v>0.16666666666666666</v>
      </c>
      <c r="C15" s="60">
        <v>0.98484848484848486</v>
      </c>
      <c r="D15" s="61">
        <v>0.91959189041095879</v>
      </c>
    </row>
    <row r="16" spans="1:4" ht="17.25" customHeight="1" x14ac:dyDescent="0.25">
      <c r="A16" s="63" t="s">
        <v>13</v>
      </c>
      <c r="B16" s="64">
        <f>SUM(B13:B15)/3</f>
        <v>0.16751449007275865</v>
      </c>
      <c r="C16" s="64">
        <f>SUM(C13:C15)/3</f>
        <v>0.98237087859729366</v>
      </c>
      <c r="D16" s="65">
        <f>SUM(D13:D15)</f>
        <v>7.6700160986301853</v>
      </c>
    </row>
    <row r="18" spans="1:7" ht="34.5" x14ac:dyDescent="0.25">
      <c r="A18" s="2" t="s">
        <v>14</v>
      </c>
      <c r="B18" s="2" t="s">
        <v>2</v>
      </c>
      <c r="C18" s="2" t="s">
        <v>3</v>
      </c>
      <c r="D18" s="2" t="s">
        <v>4</v>
      </c>
    </row>
    <row r="19" spans="1:7" x14ac:dyDescent="0.25">
      <c r="A19" s="59"/>
      <c r="B19" s="59"/>
      <c r="C19" s="59"/>
      <c r="D19" s="59"/>
    </row>
    <row r="20" spans="1:7" x14ac:dyDescent="0.25">
      <c r="A20" s="8">
        <v>45566</v>
      </c>
      <c r="B20" s="60">
        <v>0.1487603305785124</v>
      </c>
      <c r="C20" s="60">
        <v>0.96699999999999997</v>
      </c>
      <c r="D20" s="61">
        <v>15.466138126027399</v>
      </c>
      <c r="G20" s="71"/>
    </row>
    <row r="21" spans="1:7" x14ac:dyDescent="0.25">
      <c r="A21" s="8">
        <v>45597</v>
      </c>
      <c r="B21" s="60">
        <v>0.12037037037037036</v>
      </c>
      <c r="C21" s="60">
        <v>1</v>
      </c>
      <c r="D21" s="61">
        <v>0</v>
      </c>
    </row>
    <row r="22" spans="1:7" x14ac:dyDescent="0.25">
      <c r="A22" s="8">
        <v>45627</v>
      </c>
      <c r="B22" s="60">
        <v>7.6086956521739135E-2</v>
      </c>
      <c r="C22" s="60">
        <v>0.97799999999999998</v>
      </c>
      <c r="D22" s="61">
        <v>27.78211661917808</v>
      </c>
    </row>
    <row r="23" spans="1:7" x14ac:dyDescent="0.25">
      <c r="A23" s="63" t="s">
        <v>15</v>
      </c>
      <c r="B23" s="64">
        <f>SUM(B20:B22)/3</f>
        <v>0.1150725524902073</v>
      </c>
      <c r="C23" s="64">
        <f>SUM(C20:C22)/3</f>
        <v>0.9816666666666668</v>
      </c>
      <c r="D23" s="65">
        <f>SUM(D20:D22)</f>
        <v>43.248254745205479</v>
      </c>
    </row>
    <row r="25" spans="1:7" ht="34.5" x14ac:dyDescent="0.25">
      <c r="A25" s="2" t="s">
        <v>16</v>
      </c>
      <c r="B25" s="2" t="s">
        <v>2</v>
      </c>
      <c r="C25" s="2" t="s">
        <v>3</v>
      </c>
      <c r="D25" s="2" t="s">
        <v>4</v>
      </c>
    </row>
    <row r="26" spans="1:7" x14ac:dyDescent="0.25">
      <c r="A26" s="59"/>
      <c r="B26" s="59"/>
      <c r="C26" s="59"/>
      <c r="D26" s="59"/>
    </row>
    <row r="27" spans="1:7" x14ac:dyDescent="0.25">
      <c r="A27" s="8">
        <v>45658</v>
      </c>
      <c r="B27" s="60">
        <v>0.1391304347826087</v>
      </c>
      <c r="C27" s="60">
        <v>0.98260869565217379</v>
      </c>
      <c r="D27" s="61">
        <v>18.042546945205483</v>
      </c>
    </row>
    <row r="28" spans="1:7" x14ac:dyDescent="0.25">
      <c r="A28" s="8">
        <v>45689</v>
      </c>
      <c r="B28" s="60">
        <v>0.27419354838709675</v>
      </c>
      <c r="C28" s="60">
        <v>0.93548387096774188</v>
      </c>
      <c r="D28" s="61">
        <v>12.230330745205482</v>
      </c>
    </row>
    <row r="29" spans="1:7" x14ac:dyDescent="0.25">
      <c r="A29" s="8">
        <v>45717</v>
      </c>
      <c r="B29" s="60">
        <v>0.15976331360946747</v>
      </c>
      <c r="C29" s="60">
        <v>0.97633136094674555</v>
      </c>
      <c r="D29" s="61">
        <v>317.59950429863017</v>
      </c>
    </row>
    <row r="30" spans="1:7" x14ac:dyDescent="0.25">
      <c r="A30" s="63" t="s">
        <v>17</v>
      </c>
      <c r="B30" s="64">
        <f>SUM(B27:B29)/3</f>
        <v>0.19102909892639097</v>
      </c>
      <c r="C30" s="64">
        <f>SUM(C27:C29)/3</f>
        <v>0.96480797585555367</v>
      </c>
      <c r="D30" s="65">
        <f>SUM(D27:D29)</f>
        <v>347.87238198904112</v>
      </c>
    </row>
    <row r="32" spans="1:7" ht="23.25" x14ac:dyDescent="0.25">
      <c r="A32" s="2" t="s">
        <v>18</v>
      </c>
      <c r="B32" s="2" t="s">
        <v>19</v>
      </c>
      <c r="C32" s="2" t="s">
        <v>3</v>
      </c>
      <c r="D32" s="2" t="s">
        <v>4</v>
      </c>
    </row>
    <row r="33" spans="1:4" x14ac:dyDescent="0.25">
      <c r="A33" s="59"/>
      <c r="B33" s="59"/>
      <c r="C33" s="59"/>
      <c r="D33" s="59"/>
    </row>
    <row r="34" spans="1:4" x14ac:dyDescent="0.25">
      <c r="A34" s="66" t="s">
        <v>203</v>
      </c>
      <c r="B34" s="66">
        <f>(+B6+B7+B8+B13+B14+B15+B20+B21+B22+B27+B28+B29)/12</f>
        <v>0.14561779042532733</v>
      </c>
      <c r="C34" s="66">
        <f>(+C6+C7+C8+C13+C14+C15+C20+C21+C22+C27+C28+C29)/12</f>
        <v>0.97557986992417944</v>
      </c>
      <c r="D34" s="67">
        <f>+D23+D16+D9+D30</f>
        <v>540.52868692602749</v>
      </c>
    </row>
    <row r="36" spans="1:4" x14ac:dyDescent="0.25">
      <c r="B36" s="73"/>
    </row>
  </sheetData>
  <mergeCells count="1">
    <mergeCell ref="A2:D2"/>
  </mergeCells>
  <pageMargins left="0.7" right="0.7" top="0.75" bottom="0.75" header="0.3" footer="0.3"/>
  <pageSetup paperSize="9" orientation="portrait" verticalDpi="7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0963-2654-47F9-A9B8-A972722939E1}">
  <dimension ref="A1:G34"/>
  <sheetViews>
    <sheetView topLeftCell="A20" zoomScale="112" zoomScaleNormal="112" workbookViewId="0">
      <selection activeCell="C34" sqref="C34"/>
    </sheetView>
  </sheetViews>
  <sheetFormatPr defaultColWidth="9.140625" defaultRowHeight="15" x14ac:dyDescent="0.25"/>
  <cols>
    <col min="1" max="1" width="25.42578125" style="1" customWidth="1"/>
    <col min="2" max="2" width="18.5703125" style="1" customWidth="1"/>
    <col min="3" max="3" width="19.140625" style="1" customWidth="1"/>
    <col min="4" max="4" width="16" style="1" customWidth="1"/>
    <col min="5" max="5" width="7.85546875" style="1" customWidth="1"/>
    <col min="6" max="16384" width="9.140625" style="1"/>
  </cols>
  <sheetData>
    <row r="1" spans="1:7" x14ac:dyDescent="0.25">
      <c r="A1" s="38" t="s">
        <v>0</v>
      </c>
      <c r="B1" s="38"/>
      <c r="C1" s="38"/>
    </row>
    <row r="2" spans="1:7" ht="34.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7" x14ac:dyDescent="0.25">
      <c r="A3" s="59"/>
      <c r="B3" s="59"/>
      <c r="C3" s="59"/>
      <c r="D3" s="59"/>
    </row>
    <row r="4" spans="1:7" x14ac:dyDescent="0.25">
      <c r="A4" s="3" t="s">
        <v>5</v>
      </c>
      <c r="B4" s="60">
        <v>6.7567567567567571E-2</v>
      </c>
      <c r="C4" s="60">
        <v>0.95270270270270274</v>
      </c>
      <c r="D4" s="61">
        <v>84.945654986301363</v>
      </c>
    </row>
    <row r="5" spans="1:7" x14ac:dyDescent="0.25">
      <c r="A5" s="3" t="s">
        <v>6</v>
      </c>
      <c r="B5" s="60">
        <v>5.7971014492753624E-2</v>
      </c>
      <c r="C5" s="60">
        <v>0.92753623188405798</v>
      </c>
      <c r="D5" s="61">
        <v>150.07442952328768</v>
      </c>
    </row>
    <row r="6" spans="1:7" x14ac:dyDescent="0.25">
      <c r="A6" s="3" t="s">
        <v>7</v>
      </c>
      <c r="B6" s="60">
        <v>4.9645390070921988E-2</v>
      </c>
      <c r="C6" s="60">
        <v>0.95744680851063835</v>
      </c>
      <c r="D6" s="62">
        <v>76.260868446575358</v>
      </c>
    </row>
    <row r="7" spans="1:7" x14ac:dyDescent="0.25">
      <c r="A7" s="63" t="s">
        <v>8</v>
      </c>
      <c r="B7" s="64">
        <v>0.12782956058588549</v>
      </c>
      <c r="C7" s="64">
        <v>0.95406125166444744</v>
      </c>
      <c r="D7" s="65">
        <v>311.28095295616436</v>
      </c>
      <c r="G7" s="72"/>
    </row>
    <row r="8" spans="1:7" x14ac:dyDescent="0.25">
      <c r="B8" s="70"/>
    </row>
    <row r="9" spans="1:7" ht="34.5" x14ac:dyDescent="0.25">
      <c r="A9" s="2" t="s">
        <v>9</v>
      </c>
      <c r="B9" s="2" t="s">
        <v>2</v>
      </c>
      <c r="C9" s="2" t="s">
        <v>3</v>
      </c>
      <c r="D9" s="2" t="s">
        <v>4</v>
      </c>
    </row>
    <row r="10" spans="1:7" x14ac:dyDescent="0.25">
      <c r="A10" s="59"/>
      <c r="B10" s="59"/>
      <c r="C10" s="59"/>
      <c r="D10" s="59"/>
    </row>
    <row r="11" spans="1:7" x14ac:dyDescent="0.25">
      <c r="A11" s="3" t="s">
        <v>10</v>
      </c>
      <c r="B11" s="60">
        <v>6.25E-2</v>
      </c>
      <c r="C11" s="60">
        <v>0.9732142857142857</v>
      </c>
      <c r="D11" s="61">
        <v>342.54298883835611</v>
      </c>
    </row>
    <row r="12" spans="1:7" x14ac:dyDescent="0.25">
      <c r="A12" s="3" t="s">
        <v>11</v>
      </c>
      <c r="B12" s="60">
        <v>0.14728682170542637</v>
      </c>
      <c r="C12" s="60">
        <v>0.93798449612403101</v>
      </c>
      <c r="D12" s="61">
        <v>599.71839978082198</v>
      </c>
    </row>
    <row r="13" spans="1:7" x14ac:dyDescent="0.25">
      <c r="A13" s="3" t="s">
        <v>12</v>
      </c>
      <c r="B13" s="60">
        <v>0.1951219512195122</v>
      </c>
      <c r="C13" s="60">
        <v>0.91869918699186992</v>
      </c>
      <c r="D13" s="61">
        <v>204.24886631506851</v>
      </c>
    </row>
    <row r="14" spans="1:7" ht="17.25" customHeight="1" x14ac:dyDescent="0.25">
      <c r="A14" s="63" t="s">
        <v>13</v>
      </c>
      <c r="B14" s="64">
        <v>0.13496959097497951</v>
      </c>
      <c r="C14" s="64">
        <v>0.94329932294339558</v>
      </c>
      <c r="D14" s="65">
        <v>1146.5102549342466</v>
      </c>
    </row>
    <row r="16" spans="1:7" ht="34.5" x14ac:dyDescent="0.25">
      <c r="A16" s="2" t="s">
        <v>14</v>
      </c>
      <c r="B16" s="2" t="s">
        <v>2</v>
      </c>
      <c r="C16" s="2" t="s">
        <v>3</v>
      </c>
      <c r="D16" s="2" t="s">
        <v>4</v>
      </c>
    </row>
    <row r="17" spans="1:7" x14ac:dyDescent="0.25">
      <c r="A17" s="59"/>
      <c r="B17" s="59"/>
      <c r="C17" s="59"/>
      <c r="D17" s="59"/>
    </row>
    <row r="18" spans="1:7" x14ac:dyDescent="0.25">
      <c r="A18" s="8">
        <v>45200</v>
      </c>
      <c r="B18" s="60">
        <v>0.17808219178082191</v>
      </c>
      <c r="C18" s="60">
        <v>0.95890410958904104</v>
      </c>
      <c r="D18" s="61">
        <v>92.769188769863035</v>
      </c>
      <c r="G18" s="71"/>
    </row>
    <row r="19" spans="1:7" x14ac:dyDescent="0.25">
      <c r="A19" s="8">
        <v>45231</v>
      </c>
      <c r="B19" s="60">
        <v>0.125</v>
      </c>
      <c r="C19" s="60">
        <v>0.9296875</v>
      </c>
      <c r="D19" s="61">
        <v>280.4335717315069</v>
      </c>
    </row>
    <row r="20" spans="1:7" x14ac:dyDescent="0.25">
      <c r="A20" s="8">
        <v>45261</v>
      </c>
      <c r="B20" s="60">
        <v>0.1834862385321101</v>
      </c>
      <c r="C20" s="60">
        <v>0.96330275229357798</v>
      </c>
      <c r="D20" s="61">
        <v>53.985644383561649</v>
      </c>
    </row>
    <row r="21" spans="1:7" x14ac:dyDescent="0.25">
      <c r="A21" s="63" t="s">
        <v>15</v>
      </c>
      <c r="B21" s="64">
        <v>0.16218947677097734</v>
      </c>
      <c r="C21" s="64">
        <v>0.9506314539608729</v>
      </c>
      <c r="D21" s="65">
        <v>427.18840488493157</v>
      </c>
      <c r="G21" s="73"/>
    </row>
    <row r="23" spans="1:7" ht="34.5" x14ac:dyDescent="0.25">
      <c r="A23" s="2" t="s">
        <v>16</v>
      </c>
      <c r="B23" s="2" t="s">
        <v>2</v>
      </c>
      <c r="C23" s="2" t="s">
        <v>3</v>
      </c>
      <c r="D23" s="2" t="s">
        <v>4</v>
      </c>
    </row>
    <row r="24" spans="1:7" x14ac:dyDescent="0.25">
      <c r="A24" s="59"/>
      <c r="B24" s="59"/>
      <c r="C24" s="59"/>
      <c r="D24" s="59"/>
    </row>
    <row r="25" spans="1:7" x14ac:dyDescent="0.25">
      <c r="A25" s="8">
        <v>45292</v>
      </c>
      <c r="B25" s="60">
        <v>0.12962962962962962</v>
      </c>
      <c r="C25" s="60">
        <v>0.95370370370370372</v>
      </c>
      <c r="D25" s="61">
        <v>37.593012600000009</v>
      </c>
    </row>
    <row r="26" spans="1:7" x14ac:dyDescent="0.25">
      <c r="A26" s="8">
        <v>45323</v>
      </c>
      <c r="B26" s="60">
        <v>0.24489795918367346</v>
      </c>
      <c r="C26" s="60">
        <v>0.98979591836734693</v>
      </c>
      <c r="D26" s="61">
        <v>0</v>
      </c>
    </row>
    <row r="27" spans="1:7" x14ac:dyDescent="0.25">
      <c r="A27" s="8">
        <v>45352</v>
      </c>
      <c r="B27" s="60">
        <v>0.13934426229508196</v>
      </c>
      <c r="C27" s="60">
        <v>1</v>
      </c>
      <c r="D27" s="61">
        <v>0</v>
      </c>
    </row>
    <row r="28" spans="1:7" x14ac:dyDescent="0.25">
      <c r="A28" s="43" t="s">
        <v>17</v>
      </c>
      <c r="B28" s="66">
        <v>0.17129061703612836</v>
      </c>
      <c r="C28" s="66">
        <v>0.98116654069035025</v>
      </c>
      <c r="D28" s="67">
        <v>37.593012600000009</v>
      </c>
      <c r="G28" s="70"/>
    </row>
    <row r="30" spans="1:7" ht="23.25" x14ac:dyDescent="0.25">
      <c r="A30" s="2" t="s">
        <v>18</v>
      </c>
      <c r="B30" s="2" t="s">
        <v>19</v>
      </c>
      <c r="C30" s="2" t="s">
        <v>3</v>
      </c>
      <c r="D30" s="2" t="s">
        <v>4</v>
      </c>
    </row>
    <row r="31" spans="1:7" x14ac:dyDescent="0.25">
      <c r="A31" s="59"/>
      <c r="B31" s="59"/>
      <c r="C31" s="59"/>
      <c r="D31" s="59"/>
    </row>
    <row r="32" spans="1:7" x14ac:dyDescent="0.25">
      <c r="A32" s="66" t="s">
        <v>20</v>
      </c>
      <c r="B32" s="66">
        <v>0.12782956058588549</v>
      </c>
      <c r="C32" s="66">
        <v>0.95406125166444744</v>
      </c>
      <c r="D32" s="67">
        <v>1922.5726253753426</v>
      </c>
    </row>
    <row r="34" spans="2:3" x14ac:dyDescent="0.25">
      <c r="B34" s="72"/>
      <c r="C34" s="73"/>
    </row>
  </sheetData>
  <pageMargins left="0.7" right="0.7" top="0.75" bottom="0.75" header="0.3" footer="0.3"/>
  <pageSetup paperSize="9" orientation="portrait" verticalDpi="7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4FC-8CBD-4B52-B59D-13E87107CB7C}">
  <dimension ref="A1:D32"/>
  <sheetViews>
    <sheetView topLeftCell="A8" zoomScale="112" zoomScaleNormal="112" workbookViewId="0">
      <selection activeCell="G29" sqref="G29"/>
    </sheetView>
  </sheetViews>
  <sheetFormatPr defaultColWidth="9.140625" defaultRowHeight="15" x14ac:dyDescent="0.25"/>
  <cols>
    <col min="1" max="1" width="25.42578125" style="1" customWidth="1"/>
    <col min="2" max="2" width="18.5703125" style="1" customWidth="1"/>
    <col min="3" max="3" width="19.140625" style="1" customWidth="1"/>
    <col min="4" max="4" width="16" style="1" customWidth="1"/>
    <col min="5" max="5" width="7.85546875" style="1" customWidth="1"/>
    <col min="6" max="16384" width="9.140625" style="1"/>
  </cols>
  <sheetData>
    <row r="1" spans="1:4" x14ac:dyDescent="0.25">
      <c r="A1" s="38" t="s">
        <v>0</v>
      </c>
      <c r="B1" s="38"/>
      <c r="C1" s="38"/>
    </row>
    <row r="2" spans="1:4" ht="34.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59"/>
      <c r="B3" s="59"/>
      <c r="C3" s="59"/>
      <c r="D3" s="59"/>
    </row>
    <row r="4" spans="1:4" x14ac:dyDescent="0.25">
      <c r="A4" s="3" t="s">
        <v>21</v>
      </c>
      <c r="B4" s="60">
        <f>IFERROR([2]BPPC!B3/[2]BPPC!D3,"")</f>
        <v>5.701754385964912E-2</v>
      </c>
      <c r="C4" s="60">
        <f>IFERROR([2]BPPC!C3/[2]BPPC!D3,"")</f>
        <v>0.95614035087719296</v>
      </c>
      <c r="D4" s="61">
        <f>[2]BPPC!E3</f>
        <v>90.436134723287665</v>
      </c>
    </row>
    <row r="5" spans="1:4" x14ac:dyDescent="0.25">
      <c r="A5" s="3" t="s">
        <v>22</v>
      </c>
      <c r="B5" s="60">
        <f>IFERROR([2]BPPC!B4/[2]BPPC!D4,"")</f>
        <v>0.10493827160493827</v>
      </c>
      <c r="C5" s="60">
        <f>IFERROR([2]BPPC!C4/[2]BPPC!D4,"")</f>
        <v>0.96296296296296291</v>
      </c>
      <c r="D5" s="61">
        <f>[2]BPPC!E4</f>
        <v>17.897631780821921</v>
      </c>
    </row>
    <row r="6" spans="1:4" x14ac:dyDescent="0.25">
      <c r="A6" s="3" t="s">
        <v>23</v>
      </c>
      <c r="B6" s="60">
        <f>IFERROR([2]BPPC!B5/[2]BPPC!D5,"")</f>
        <v>8.6956521739130432E-2</v>
      </c>
      <c r="C6" s="60">
        <f>IFERROR([2]BPPC!C5/[2]BPPC!D5,"")</f>
        <v>0.97391304347826091</v>
      </c>
      <c r="D6" s="62">
        <v>0</v>
      </c>
    </row>
    <row r="7" spans="1:4" x14ac:dyDescent="0.25">
      <c r="A7" s="63" t="s">
        <v>8</v>
      </c>
      <c r="B7" s="64">
        <f>IFERROR([2]BPPC!B15/[2]BPPC!D15,"")</f>
        <v>8.1190115985879982E-2</v>
      </c>
      <c r="C7" s="64">
        <f>IFERROR([2]BPPC!C15/[2]BPPC!D15,"")</f>
        <v>0.94452849218356028</v>
      </c>
      <c r="D7" s="65">
        <f>SUM(D4:D6)</f>
        <v>108.33376650410959</v>
      </c>
    </row>
    <row r="9" spans="1:4" ht="34.5" x14ac:dyDescent="0.25">
      <c r="A9" s="2" t="s">
        <v>9</v>
      </c>
      <c r="B9" s="2" t="s">
        <v>2</v>
      </c>
      <c r="C9" s="2" t="s">
        <v>3</v>
      </c>
      <c r="D9" s="2" t="s">
        <v>4</v>
      </c>
    </row>
    <row r="10" spans="1:4" x14ac:dyDescent="0.25">
      <c r="A10" s="59"/>
      <c r="B10" s="59"/>
      <c r="C10" s="59"/>
      <c r="D10" s="59"/>
    </row>
    <row r="11" spans="1:4" x14ac:dyDescent="0.25">
      <c r="A11" s="3" t="s">
        <v>24</v>
      </c>
      <c r="B11" s="60">
        <f>IFERROR([2]BPPC!B6/[2]BPPC!D6,"")</f>
        <v>4.790419161676647E-2</v>
      </c>
      <c r="C11" s="60">
        <f>IFERROR([2]BPPC!C6/[2]BPPC!D6,"")</f>
        <v>0.95209580838323349</v>
      </c>
      <c r="D11" s="61">
        <f>[2]BPPC!E6</f>
        <v>51.763196367123292</v>
      </c>
    </row>
    <row r="12" spans="1:4" x14ac:dyDescent="0.25">
      <c r="A12" s="3" t="s">
        <v>25</v>
      </c>
      <c r="B12" s="60">
        <f>IFERROR([2]BPPC!B7/[2]BPPC!D7,"")</f>
        <v>5.921052631578947E-2</v>
      </c>
      <c r="C12" s="60">
        <f>IFERROR([2]BPPC!C7/[2]BPPC!D7,"")</f>
        <v>0.92763157894736847</v>
      </c>
      <c r="D12" s="61">
        <f>[2]BPPC!E7</f>
        <v>44.023502046575345</v>
      </c>
    </row>
    <row r="13" spans="1:4" x14ac:dyDescent="0.25">
      <c r="A13" s="3" t="s">
        <v>26</v>
      </c>
      <c r="B13" s="60">
        <f>IFERROR([2]BPPC!B8/[2]BPPC!D8,"")</f>
        <v>9.8484848484848481E-2</v>
      </c>
      <c r="C13" s="60">
        <f>IFERROR([2]BPPC!C8/[2]BPPC!D8,"")</f>
        <v>0.94696969696969702</v>
      </c>
      <c r="D13" s="61">
        <f>[2]BPPC!E8</f>
        <v>50.365743238356167</v>
      </c>
    </row>
    <row r="14" spans="1:4" ht="17.25" customHeight="1" x14ac:dyDescent="0.25">
      <c r="A14" s="43" t="s">
        <v>13</v>
      </c>
      <c r="B14" s="66">
        <f>IFERROR(AVERAGE(B11:B13),"")</f>
        <v>6.8533188805801476E-2</v>
      </c>
      <c r="C14" s="66">
        <f>IFERROR(AVERAGE(C11:C13),"")</f>
        <v>0.94223236143343303</v>
      </c>
      <c r="D14" s="67">
        <f>SUM(D11:D13)</f>
        <v>146.15244165205482</v>
      </c>
    </row>
    <row r="16" spans="1:4" ht="34.5" x14ac:dyDescent="0.25">
      <c r="A16" s="2" t="s">
        <v>14</v>
      </c>
      <c r="B16" s="2" t="s">
        <v>2</v>
      </c>
      <c r="C16" s="2" t="s">
        <v>3</v>
      </c>
      <c r="D16" s="2" t="s">
        <v>4</v>
      </c>
    </row>
    <row r="17" spans="1:4" x14ac:dyDescent="0.25">
      <c r="A17" s="59"/>
      <c r="B17" s="59"/>
      <c r="C17" s="59"/>
      <c r="D17" s="59"/>
    </row>
    <row r="18" spans="1:4" x14ac:dyDescent="0.25">
      <c r="A18" s="8">
        <v>44835</v>
      </c>
      <c r="B18" s="60">
        <f>IFERROR([2]BPPC!B9/[2]BPPC!D9,"")</f>
        <v>9.420289855072464E-2</v>
      </c>
      <c r="C18" s="60">
        <f>IFERROR([2]BPPC!C9/[2]BPPC!D9,"")</f>
        <v>0.94202898550724634</v>
      </c>
      <c r="D18" s="61">
        <f>[2]BPPC!E9</f>
        <v>48.247677591780828</v>
      </c>
    </row>
    <row r="19" spans="1:4" x14ac:dyDescent="0.25">
      <c r="A19" s="8">
        <v>44866</v>
      </c>
      <c r="B19" s="60">
        <f>IFERROR([2]BPPC!B10/[2]BPPC!D10,"")</f>
        <v>0.10884353741496598</v>
      </c>
      <c r="C19" s="60">
        <f>IFERROR([2]BPPC!C10/[2]BPPC!D10,"")</f>
        <v>0.95918367346938771</v>
      </c>
      <c r="D19" s="61">
        <f>[2]BPPC!E10</f>
        <v>519.21786466849312</v>
      </c>
    </row>
    <row r="20" spans="1:4" x14ac:dyDescent="0.25">
      <c r="A20" s="8">
        <v>44896</v>
      </c>
      <c r="B20" s="60">
        <f>IFERROR([2]BPPC!B11/[2]BPPC!D11,"")</f>
        <v>9.2198581560283682E-2</v>
      </c>
      <c r="C20" s="60">
        <f>IFERROR([2]BPPC!C11/[2]BPPC!D11,"")</f>
        <v>0.97872340425531912</v>
      </c>
      <c r="D20" s="61">
        <f>[2]BPPC!E11</f>
        <v>34.966625769863015</v>
      </c>
    </row>
    <row r="21" spans="1:4" x14ac:dyDescent="0.25">
      <c r="A21" s="43" t="s">
        <v>15</v>
      </c>
      <c r="B21" s="66">
        <f>IFERROR(AVERAGE(B18:B20),"")</f>
        <v>9.8415005841991435E-2</v>
      </c>
      <c r="C21" s="66">
        <f>IFERROR(AVERAGE(C18:C20),"")</f>
        <v>0.95997868774398443</v>
      </c>
      <c r="D21" s="67">
        <f>SUM(D18:D20)</f>
        <v>602.43216803013706</v>
      </c>
    </row>
    <row r="23" spans="1:4" ht="34.5" x14ac:dyDescent="0.25">
      <c r="A23" s="2" t="s">
        <v>16</v>
      </c>
      <c r="B23" s="2" t="s">
        <v>2</v>
      </c>
      <c r="C23" s="2" t="s">
        <v>3</v>
      </c>
      <c r="D23" s="2" t="s">
        <v>4</v>
      </c>
    </row>
    <row r="24" spans="1:4" x14ac:dyDescent="0.25">
      <c r="A24" s="59"/>
      <c r="B24" s="59"/>
      <c r="C24" s="59"/>
      <c r="D24" s="59"/>
    </row>
    <row r="25" spans="1:4" x14ac:dyDescent="0.25">
      <c r="A25" s="8">
        <v>44927</v>
      </c>
      <c r="B25" s="60">
        <f>IFERROR([2]BPPC!B12/[2]BPPC!D12,"")</f>
        <v>9.2592592592592587E-2</v>
      </c>
      <c r="C25" s="60">
        <f>IFERROR([2]BPPC!C12/[2]BPPC!D12,"")</f>
        <v>0.89506172839506171</v>
      </c>
      <c r="D25" s="61">
        <f>[2]BPPC!E12</f>
        <v>329.75649636164383</v>
      </c>
    </row>
    <row r="26" spans="1:4" x14ac:dyDescent="0.25">
      <c r="A26" s="8">
        <v>44958</v>
      </c>
      <c r="B26" s="60">
        <f>IFERROR([2]BPPC!B13/[2]BPPC!D13,"")</f>
        <v>7.7294685990338161E-2</v>
      </c>
      <c r="C26" s="60">
        <f>IFERROR([2]BPPC!C13/[2]BPPC!D13,"")</f>
        <v>0.91304347826086951</v>
      </c>
      <c r="D26" s="61">
        <f>[2]BPPC!E13</f>
        <v>577.88208421643833</v>
      </c>
    </row>
    <row r="27" spans="1:4" x14ac:dyDescent="0.25">
      <c r="A27" s="8">
        <v>44986</v>
      </c>
      <c r="B27" s="60">
        <f>IFERROR([2]BPPC!B14/[2]BPPC!D14,"")</f>
        <v>7.7586206896551727E-2</v>
      </c>
      <c r="C27" s="60">
        <f>IFERROR([2]BPPC!C14/[2]BPPC!D14,"")</f>
        <v>0.94396551724137934</v>
      </c>
      <c r="D27" s="61">
        <f>[2]BPPC!E14</f>
        <v>180.11204363835623</v>
      </c>
    </row>
    <row r="28" spans="1:4" x14ac:dyDescent="0.25">
      <c r="A28" s="43" t="s">
        <v>17</v>
      </c>
      <c r="B28" s="66">
        <f>IFERROR(AVERAGE(B25:B27),"")</f>
        <v>8.2491161826494144E-2</v>
      </c>
      <c r="C28" s="66">
        <f>IFERROR(AVERAGE(C25:C27),"")</f>
        <v>0.9173569079657703</v>
      </c>
      <c r="D28" s="67">
        <f>SUM(D25:D27)</f>
        <v>1087.7506242164384</v>
      </c>
    </row>
    <row r="30" spans="1:4" ht="23.25" x14ac:dyDescent="0.25">
      <c r="A30" s="2" t="s">
        <v>18</v>
      </c>
      <c r="B30" s="2" t="s">
        <v>19</v>
      </c>
      <c r="C30" s="2" t="s">
        <v>3</v>
      </c>
      <c r="D30" s="2" t="s">
        <v>4</v>
      </c>
    </row>
    <row r="31" spans="1:4" x14ac:dyDescent="0.25">
      <c r="A31" s="59"/>
      <c r="B31" s="59"/>
      <c r="C31" s="59"/>
      <c r="D31" s="59"/>
    </row>
    <row r="32" spans="1:4" x14ac:dyDescent="0.25">
      <c r="A32" s="43" t="s">
        <v>27</v>
      </c>
      <c r="B32" s="66">
        <f>IFERROR([2]BPPC!B15/[2]BPPC!D15,"")</f>
        <v>8.1190115985879982E-2</v>
      </c>
      <c r="C32" s="66">
        <f>IFERROR([2]BPPC!C15/[2]BPPC!D15,"")</f>
        <v>0.94452849218356028</v>
      </c>
      <c r="D32" s="67">
        <f>[2]BPPC!E15</f>
        <v>1947.6457841342462</v>
      </c>
    </row>
  </sheetData>
  <pageMargins left="0.7" right="0.7" top="0.75" bottom="0.75" header="0.3" footer="0.3"/>
  <pageSetup paperSize="9" orientation="portrait" verticalDpi="7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8"/>
  <sheetViews>
    <sheetView workbookViewId="0">
      <pane xSplit="1" ySplit="3" topLeftCell="B136" activePane="bottomRight" state="frozen"/>
      <selection pane="topRight" activeCell="B1" sqref="B1"/>
      <selection pane="bottomLeft" activeCell="A8" sqref="A8"/>
      <selection pane="bottomRight" activeCell="A151" sqref="A151:G153"/>
    </sheetView>
  </sheetViews>
  <sheetFormatPr defaultRowHeight="15" x14ac:dyDescent="0.25"/>
  <cols>
    <col min="1" max="1" width="16.7109375" customWidth="1"/>
    <col min="2" max="5" width="12.28515625" customWidth="1"/>
    <col min="6" max="7" width="15" customWidth="1"/>
  </cols>
  <sheetData>
    <row r="1" spans="1:8" x14ac:dyDescent="0.25">
      <c r="A1" s="38" t="s">
        <v>0</v>
      </c>
    </row>
    <row r="2" spans="1:8" ht="15.75" thickBot="1" x14ac:dyDescent="0.3">
      <c r="A2" t="s">
        <v>28</v>
      </c>
    </row>
    <row r="3" spans="1:8" ht="39" customHeight="1" thickBot="1" x14ac:dyDescent="0.3">
      <c r="A3" s="40" t="s">
        <v>29</v>
      </c>
      <c r="B3" s="40" t="s">
        <v>30</v>
      </c>
      <c r="C3" s="41" t="s">
        <v>31</v>
      </c>
      <c r="D3" s="41" t="s">
        <v>32</v>
      </c>
      <c r="E3" s="41" t="s">
        <v>33</v>
      </c>
      <c r="F3" s="41" t="s">
        <v>34</v>
      </c>
      <c r="G3" s="42" t="s">
        <v>35</v>
      </c>
    </row>
    <row r="4" spans="1:8" x14ac:dyDescent="0.25">
      <c r="A4" s="9" t="s">
        <v>36</v>
      </c>
      <c r="B4" s="10">
        <v>0.14000000000000001</v>
      </c>
      <c r="C4" s="10">
        <v>0.57999999999999996</v>
      </c>
      <c r="D4" s="10">
        <v>0.2711864406779661</v>
      </c>
      <c r="E4" s="10">
        <v>5.6497175141242938E-3</v>
      </c>
      <c r="F4" s="11">
        <v>531</v>
      </c>
      <c r="G4" s="12">
        <v>2869194</v>
      </c>
      <c r="H4" s="13"/>
    </row>
    <row r="5" spans="1:8" x14ac:dyDescent="0.25">
      <c r="A5" s="14" t="s">
        <v>37</v>
      </c>
      <c r="B5" s="15">
        <v>0.16869300911854104</v>
      </c>
      <c r="C5" s="15">
        <v>0.63221884498480241</v>
      </c>
      <c r="D5" s="15">
        <v>0.19452887537993921</v>
      </c>
      <c r="E5" s="15">
        <v>4.559270516717325E-3</v>
      </c>
      <c r="F5" s="16">
        <v>658</v>
      </c>
      <c r="G5" s="17">
        <v>1992643.9300000011</v>
      </c>
      <c r="H5" s="13"/>
    </row>
    <row r="6" spans="1:8" x14ac:dyDescent="0.25">
      <c r="A6" s="18" t="s">
        <v>38</v>
      </c>
      <c r="B6" s="15">
        <v>0.13798449612403102</v>
      </c>
      <c r="C6" s="15">
        <v>0.61705426356589144</v>
      </c>
      <c r="D6" s="15">
        <v>0.22480620155038761</v>
      </c>
      <c r="E6" s="15">
        <v>2.0155038759689922E-2</v>
      </c>
      <c r="F6" s="16">
        <v>645</v>
      </c>
      <c r="G6" s="19">
        <v>4381366.169999999</v>
      </c>
      <c r="H6" s="13"/>
    </row>
    <row r="7" spans="1:8" x14ac:dyDescent="0.25">
      <c r="A7" s="14" t="s">
        <v>39</v>
      </c>
      <c r="B7" s="15">
        <v>0.12676056338028169</v>
      </c>
      <c r="C7" s="15">
        <v>0.6394366197183099</v>
      </c>
      <c r="D7" s="15">
        <v>0.21126760563380281</v>
      </c>
      <c r="E7" s="15">
        <v>2.2535211267605635E-2</v>
      </c>
      <c r="F7" s="16">
        <v>710</v>
      </c>
      <c r="G7" s="19">
        <v>2680015.819999997</v>
      </c>
      <c r="H7" s="13"/>
    </row>
    <row r="8" spans="1:8" x14ac:dyDescent="0.25">
      <c r="A8" s="18" t="s">
        <v>40</v>
      </c>
      <c r="B8" s="15">
        <v>0.1984126984126984</v>
      </c>
      <c r="C8" s="15">
        <v>0.71626984126984128</v>
      </c>
      <c r="D8" s="15">
        <v>7.3412698412698416E-2</v>
      </c>
      <c r="E8" s="15">
        <v>1.1904761904761904E-2</v>
      </c>
      <c r="F8" s="16">
        <v>504</v>
      </c>
      <c r="G8" s="19">
        <v>2750558.5599999963</v>
      </c>
      <c r="H8" s="13"/>
    </row>
    <row r="9" spans="1:8" x14ac:dyDescent="0.25">
      <c r="A9" s="18" t="s">
        <v>41</v>
      </c>
      <c r="B9" s="15">
        <v>0.14989733059548255</v>
      </c>
      <c r="C9" s="15">
        <v>0.74948665297741268</v>
      </c>
      <c r="D9" s="15">
        <v>9.4455852156057493E-2</v>
      </c>
      <c r="E9" s="15">
        <v>6.1601642710472282E-3</v>
      </c>
      <c r="F9" s="16">
        <v>487</v>
      </c>
      <c r="G9" s="19">
        <v>3424480.629999999</v>
      </c>
      <c r="H9" s="13"/>
    </row>
    <row r="10" spans="1:8" x14ac:dyDescent="0.25">
      <c r="A10" s="18" t="s">
        <v>42</v>
      </c>
      <c r="B10" s="15">
        <v>0.14450867052023122</v>
      </c>
      <c r="C10" s="15">
        <v>0.7186897880539499</v>
      </c>
      <c r="D10" s="15">
        <v>0.13487475915221581</v>
      </c>
      <c r="E10" s="15">
        <v>1.9267822736030828E-3</v>
      </c>
      <c r="F10" s="16">
        <v>519</v>
      </c>
      <c r="G10" s="19">
        <v>1968000.02</v>
      </c>
      <c r="H10" s="13"/>
    </row>
    <row r="11" spans="1:8" x14ac:dyDescent="0.25">
      <c r="A11" s="14" t="s">
        <v>43</v>
      </c>
      <c r="B11" s="15">
        <v>8.0459770114942528E-2</v>
      </c>
      <c r="C11" s="15">
        <v>0.7448275862068966</v>
      </c>
      <c r="D11" s="15">
        <v>0.17471264367816092</v>
      </c>
      <c r="E11" s="15">
        <v>0</v>
      </c>
      <c r="F11" s="16">
        <v>435</v>
      </c>
      <c r="G11" s="19">
        <v>5873345.1099999994</v>
      </c>
      <c r="H11" s="13"/>
    </row>
    <row r="12" spans="1:8" x14ac:dyDescent="0.25">
      <c r="A12" s="14" t="s">
        <v>44</v>
      </c>
      <c r="B12" s="15">
        <v>0.11566265060240964</v>
      </c>
      <c r="C12" s="15">
        <v>0.76867469879518069</v>
      </c>
      <c r="D12" s="15">
        <v>0.11325301204819277</v>
      </c>
      <c r="E12" s="15">
        <v>2.4096385542168677E-3</v>
      </c>
      <c r="F12" s="16">
        <v>415</v>
      </c>
      <c r="G12" s="19">
        <v>2771958.44</v>
      </c>
      <c r="H12" s="13"/>
    </row>
    <row r="13" spans="1:8" x14ac:dyDescent="0.25">
      <c r="A13" s="20" t="s">
        <v>45</v>
      </c>
      <c r="B13" s="15">
        <v>7.1960297766749379E-2</v>
      </c>
      <c r="C13" s="15">
        <v>0.5508684863523573</v>
      </c>
      <c r="D13" s="15">
        <v>0.34243176178660051</v>
      </c>
      <c r="E13" s="15">
        <v>3.4739454094292806E-2</v>
      </c>
      <c r="F13" s="16">
        <v>403</v>
      </c>
      <c r="G13" s="19">
        <v>2522572.98</v>
      </c>
      <c r="H13" s="13"/>
    </row>
    <row r="14" spans="1:8" x14ac:dyDescent="0.25">
      <c r="A14" s="20" t="s">
        <v>46</v>
      </c>
      <c r="B14" s="15">
        <v>7.0496083550913843E-2</v>
      </c>
      <c r="C14" s="15">
        <v>0.74151436031331597</v>
      </c>
      <c r="D14" s="15">
        <v>0.18537859007832899</v>
      </c>
      <c r="E14" s="15">
        <v>2.6109660574412533E-3</v>
      </c>
      <c r="F14" s="16">
        <v>383</v>
      </c>
      <c r="G14" s="19">
        <v>3064634.4800000004</v>
      </c>
      <c r="H14" s="13"/>
    </row>
    <row r="15" spans="1:8" x14ac:dyDescent="0.25">
      <c r="A15" s="20" t="s">
        <v>47</v>
      </c>
      <c r="B15" s="15">
        <v>0.125948406676783</v>
      </c>
      <c r="C15" s="15">
        <v>0.75417298937784527</v>
      </c>
      <c r="D15" s="15">
        <v>0.11684370257966616</v>
      </c>
      <c r="E15" s="15">
        <v>3.0349013657056147E-3</v>
      </c>
      <c r="F15" s="16">
        <v>659</v>
      </c>
      <c r="G15" s="19">
        <v>8385236.1900000004</v>
      </c>
      <c r="H15" s="13"/>
    </row>
    <row r="16" spans="1:8" x14ac:dyDescent="0.25">
      <c r="A16" s="20" t="s">
        <v>48</v>
      </c>
      <c r="B16" s="15">
        <v>3.5135135135135137E-2</v>
      </c>
      <c r="C16" s="15">
        <v>0.79189189189189191</v>
      </c>
      <c r="D16" s="15">
        <v>0.17297297297297298</v>
      </c>
      <c r="E16" s="15">
        <v>0</v>
      </c>
      <c r="F16" s="16">
        <v>370</v>
      </c>
      <c r="G16" s="19">
        <v>2435573.2100000014</v>
      </c>
      <c r="H16" s="13"/>
    </row>
    <row r="17" spans="1:8" x14ac:dyDescent="0.25">
      <c r="A17" s="20" t="s">
        <v>49</v>
      </c>
      <c r="B17" s="15">
        <v>4.5499999999999999E-2</v>
      </c>
      <c r="C17" s="15">
        <v>0.75249999999999995</v>
      </c>
      <c r="D17" s="15">
        <v>0.19950000000000001</v>
      </c>
      <c r="E17" s="15">
        <v>2.5000000000000001E-3</v>
      </c>
      <c r="F17" s="16">
        <v>396</v>
      </c>
      <c r="G17" s="19">
        <v>2529405.5299999998</v>
      </c>
      <c r="H17" s="13"/>
    </row>
    <row r="18" spans="1:8" x14ac:dyDescent="0.25">
      <c r="A18" s="20" t="s">
        <v>50</v>
      </c>
      <c r="B18" s="15">
        <v>4.0099999999999997E-2</v>
      </c>
      <c r="C18" s="15">
        <v>0.74060000000000004</v>
      </c>
      <c r="D18" s="15">
        <v>0.2112</v>
      </c>
      <c r="E18" s="15">
        <v>8.0000000000000002E-3</v>
      </c>
      <c r="F18" s="16">
        <v>374</v>
      </c>
      <c r="G18" s="19">
        <v>1278931.3500000001</v>
      </c>
      <c r="H18" s="13"/>
    </row>
    <row r="19" spans="1:8" x14ac:dyDescent="0.25">
      <c r="A19" s="20" t="s">
        <v>51</v>
      </c>
      <c r="B19" s="15">
        <v>9.5500000000000002E-2</v>
      </c>
      <c r="C19" s="15">
        <v>0.71950000000000003</v>
      </c>
      <c r="D19" s="15">
        <v>0.1789</v>
      </c>
      <c r="E19" s="15">
        <v>6.1000000000000004E-3</v>
      </c>
      <c r="F19" s="16">
        <v>492</v>
      </c>
      <c r="G19" s="19">
        <v>4115019.57</v>
      </c>
      <c r="H19" s="13"/>
    </row>
    <row r="20" spans="1:8" x14ac:dyDescent="0.25">
      <c r="A20" s="20" t="s">
        <v>52</v>
      </c>
      <c r="B20" s="15">
        <v>5.0239234449760764E-2</v>
      </c>
      <c r="C20" s="15">
        <v>0.73444976076555024</v>
      </c>
      <c r="D20" s="15">
        <v>0.21291866028708134</v>
      </c>
      <c r="E20" s="15">
        <v>2.3923444976076554E-3</v>
      </c>
      <c r="F20" s="16">
        <v>418</v>
      </c>
      <c r="G20" s="19">
        <v>3247815.9</v>
      </c>
      <c r="H20" s="13"/>
    </row>
    <row r="21" spans="1:8" x14ac:dyDescent="0.25">
      <c r="A21" s="20" t="s">
        <v>53</v>
      </c>
      <c r="B21" s="15">
        <v>0.11648351648351649</v>
      </c>
      <c r="C21" s="15">
        <v>0.68791208791208791</v>
      </c>
      <c r="D21" s="15">
        <v>0.1956043956043956</v>
      </c>
      <c r="E21" s="15">
        <v>0</v>
      </c>
      <c r="F21" s="16">
        <v>455</v>
      </c>
      <c r="G21" s="19">
        <v>2876743.02</v>
      </c>
      <c r="H21" s="13"/>
    </row>
    <row r="22" spans="1:8" x14ac:dyDescent="0.25">
      <c r="A22" s="20" t="s">
        <v>54</v>
      </c>
      <c r="B22" s="15">
        <v>0.11910112359550562</v>
      </c>
      <c r="C22" s="15">
        <v>0.69438202247191017</v>
      </c>
      <c r="D22" s="15">
        <v>0.1797752808988764</v>
      </c>
      <c r="E22" s="15">
        <v>6.7415730337078653E-3</v>
      </c>
      <c r="F22" s="16">
        <v>445</v>
      </c>
      <c r="G22" s="19">
        <v>2110894.62</v>
      </c>
      <c r="H22" s="13"/>
    </row>
    <row r="23" spans="1:8" x14ac:dyDescent="0.25">
      <c r="A23" s="20" t="s">
        <v>55</v>
      </c>
      <c r="B23" s="15">
        <v>7.3660714285714288E-2</v>
      </c>
      <c r="C23" s="15">
        <v>0.7321428571428571</v>
      </c>
      <c r="D23" s="15">
        <v>0.1875</v>
      </c>
      <c r="E23" s="15">
        <v>6.6964285714285711E-3</v>
      </c>
      <c r="F23" s="16">
        <v>448</v>
      </c>
      <c r="G23" s="19">
        <v>4171897.56</v>
      </c>
      <c r="H23" s="13"/>
    </row>
    <row r="24" spans="1:8" x14ac:dyDescent="0.25">
      <c r="A24" s="20" t="s">
        <v>56</v>
      </c>
      <c r="B24" s="15">
        <v>7.9283887468030695E-2</v>
      </c>
      <c r="C24" s="15">
        <v>0.58823529411764708</v>
      </c>
      <c r="D24" s="15">
        <v>0.30690537084398978</v>
      </c>
      <c r="E24" s="15">
        <v>2.557544757033248E-2</v>
      </c>
      <c r="F24" s="16">
        <v>391</v>
      </c>
      <c r="G24" s="19">
        <v>2786864.79</v>
      </c>
      <c r="H24" s="13"/>
    </row>
    <row r="25" spans="1:8" x14ac:dyDescent="0.25">
      <c r="A25" s="20" t="s">
        <v>57</v>
      </c>
      <c r="B25" s="15">
        <v>7.1294559099437146E-2</v>
      </c>
      <c r="C25" s="15">
        <v>0.59287054409005624</v>
      </c>
      <c r="D25" s="15">
        <v>0.32082551594746717</v>
      </c>
      <c r="E25" s="15">
        <v>1.50093808630394E-2</v>
      </c>
      <c r="F25" s="16">
        <v>533</v>
      </c>
      <c r="G25" s="19">
        <v>2598956.27</v>
      </c>
      <c r="H25" s="13"/>
    </row>
    <row r="26" spans="1:8" x14ac:dyDescent="0.25">
      <c r="A26" s="20" t="s">
        <v>58</v>
      </c>
      <c r="B26" s="15">
        <v>6.2378167641325533E-2</v>
      </c>
      <c r="C26" s="15">
        <v>0.74463937621832355</v>
      </c>
      <c r="D26" s="15">
        <v>0.18518518518518517</v>
      </c>
      <c r="E26" s="15">
        <v>7.7972709551656916E-3</v>
      </c>
      <c r="F26" s="16">
        <v>513</v>
      </c>
      <c r="G26" s="19">
        <v>4870906.59</v>
      </c>
      <c r="H26" s="13"/>
    </row>
    <row r="27" spans="1:8" x14ac:dyDescent="0.25">
      <c r="A27" s="20" t="s">
        <v>59</v>
      </c>
      <c r="B27" s="15">
        <v>0.14780292942743009</v>
      </c>
      <c r="C27" s="15">
        <v>0.67110519307589878</v>
      </c>
      <c r="D27" s="15">
        <v>0.17842876165113183</v>
      </c>
      <c r="E27" s="15">
        <v>2.6631158455392811E-3</v>
      </c>
      <c r="F27" s="16">
        <v>751</v>
      </c>
      <c r="G27" s="19">
        <v>7946441.3799999999</v>
      </c>
      <c r="H27" s="13"/>
    </row>
    <row r="28" spans="1:8" ht="15" customHeight="1" x14ac:dyDescent="0.25">
      <c r="A28" s="44" t="s">
        <v>60</v>
      </c>
      <c r="B28" s="15">
        <v>4.072398190045249E-2</v>
      </c>
      <c r="C28" s="15">
        <v>0.58597285067873306</v>
      </c>
      <c r="D28" s="15">
        <v>0.36651583710407237</v>
      </c>
      <c r="E28" s="15">
        <v>6.7873303167420816E-3</v>
      </c>
      <c r="F28" s="16">
        <v>442</v>
      </c>
      <c r="G28" s="19">
        <v>2019246.3099999994</v>
      </c>
      <c r="H28" s="13"/>
    </row>
    <row r="29" spans="1:8" x14ac:dyDescent="0.25">
      <c r="A29" s="20" t="s">
        <v>61</v>
      </c>
      <c r="B29" s="15">
        <v>0.14594594594594595</v>
      </c>
      <c r="C29" s="15">
        <v>0.67387387387387387</v>
      </c>
      <c r="D29" s="15">
        <v>0.16756756756756758</v>
      </c>
      <c r="E29" s="15">
        <v>1.2612612612612612E-2</v>
      </c>
      <c r="F29" s="16">
        <v>555</v>
      </c>
      <c r="G29" s="19">
        <v>1594530.9399999992</v>
      </c>
      <c r="H29" s="13"/>
    </row>
    <row r="30" spans="1:8" x14ac:dyDescent="0.25">
      <c r="A30" s="20" t="s">
        <v>62</v>
      </c>
      <c r="B30" s="15">
        <v>7.4503311258278151E-2</v>
      </c>
      <c r="C30" s="15">
        <v>0.70033112582781454</v>
      </c>
      <c r="D30" s="15">
        <v>0.22350993377483444</v>
      </c>
      <c r="E30" s="15">
        <v>1.6556291390728477E-3</v>
      </c>
      <c r="F30" s="16">
        <v>604</v>
      </c>
      <c r="G30" s="19">
        <v>3540535.9099999997</v>
      </c>
      <c r="H30" s="13"/>
    </row>
    <row r="31" spans="1:8" x14ac:dyDescent="0.25">
      <c r="A31" s="20" t="s">
        <v>63</v>
      </c>
      <c r="B31" s="15">
        <v>0.1015625</v>
      </c>
      <c r="C31" s="15">
        <v>0.67031249999999998</v>
      </c>
      <c r="D31" s="15">
        <v>0.21249999999999999</v>
      </c>
      <c r="E31" s="15">
        <v>1.5625E-2</v>
      </c>
      <c r="F31" s="16">
        <v>640</v>
      </c>
      <c r="G31" s="19">
        <v>2275961.3800000004</v>
      </c>
      <c r="H31" s="13"/>
    </row>
    <row r="32" spans="1:8" x14ac:dyDescent="0.25">
      <c r="A32" s="20" t="s">
        <v>64</v>
      </c>
      <c r="B32" s="15">
        <v>8.7999999999999995E-2</v>
      </c>
      <c r="C32" s="15">
        <v>0.69020000000000004</v>
      </c>
      <c r="D32" s="15">
        <v>0.19889999999999999</v>
      </c>
      <c r="E32" s="15">
        <v>2.29E-2</v>
      </c>
      <c r="F32" s="16">
        <v>523</v>
      </c>
      <c r="G32" s="19">
        <v>3829190</v>
      </c>
      <c r="H32" s="13"/>
    </row>
    <row r="33" spans="1:8" x14ac:dyDescent="0.25">
      <c r="A33" s="20" t="s">
        <v>65</v>
      </c>
      <c r="B33" s="15">
        <v>8.3500000000000005E-2</v>
      </c>
      <c r="C33" s="15">
        <v>0.65990000000000004</v>
      </c>
      <c r="D33" s="15">
        <v>0.2424</v>
      </c>
      <c r="E33" s="15">
        <v>1.43E-2</v>
      </c>
      <c r="F33" s="16">
        <v>491</v>
      </c>
      <c r="G33" s="19">
        <v>2793906.68</v>
      </c>
      <c r="H33" s="13"/>
    </row>
    <row r="34" spans="1:8" x14ac:dyDescent="0.25">
      <c r="A34" s="20" t="s">
        <v>66</v>
      </c>
      <c r="B34" s="15">
        <v>4.6800000000000001E-2</v>
      </c>
      <c r="C34" s="15">
        <v>0.69359999999999999</v>
      </c>
      <c r="D34" s="15">
        <v>0.25319999999999998</v>
      </c>
      <c r="E34" s="15">
        <v>6.4000000000000003E-3</v>
      </c>
      <c r="F34" s="16">
        <v>470</v>
      </c>
      <c r="G34" s="19">
        <v>2812479.2</v>
      </c>
      <c r="H34" s="13"/>
    </row>
    <row r="35" spans="1:8" x14ac:dyDescent="0.25">
      <c r="A35" s="20" t="s">
        <v>67</v>
      </c>
      <c r="B35" s="15">
        <v>5.2631578947368418E-2</v>
      </c>
      <c r="C35" s="15">
        <v>0.70760233918128657</v>
      </c>
      <c r="D35" s="15">
        <v>0.22027290448343079</v>
      </c>
      <c r="E35" s="15">
        <v>1.9493177387914229E-2</v>
      </c>
      <c r="F35" s="16">
        <v>512</v>
      </c>
      <c r="G35" s="19">
        <v>4465383.8600000003</v>
      </c>
      <c r="H35" s="13"/>
    </row>
    <row r="36" spans="1:8" x14ac:dyDescent="0.25">
      <c r="A36" s="21" t="s">
        <v>68</v>
      </c>
      <c r="B36" s="10">
        <v>8.1000000000000003E-2</v>
      </c>
      <c r="C36" s="10">
        <v>0.6048</v>
      </c>
      <c r="D36" s="10">
        <v>0.29289999999999999</v>
      </c>
      <c r="E36" s="10">
        <v>2.1399999999999999E-2</v>
      </c>
      <c r="F36" s="11">
        <v>420</v>
      </c>
      <c r="G36" s="22">
        <v>4423751.71</v>
      </c>
      <c r="H36" s="13"/>
    </row>
    <row r="37" spans="1:8" x14ac:dyDescent="0.25">
      <c r="A37" s="20" t="s">
        <v>69</v>
      </c>
      <c r="B37" s="15">
        <v>6.8400000000000002E-2</v>
      </c>
      <c r="C37" s="15">
        <v>0.56240000000000001</v>
      </c>
      <c r="D37" s="15">
        <v>0.33850000000000002</v>
      </c>
      <c r="E37" s="15">
        <v>3.0800000000000001E-2</v>
      </c>
      <c r="F37" s="16">
        <v>585</v>
      </c>
      <c r="G37" s="19">
        <v>2994298.53</v>
      </c>
      <c r="H37" s="13"/>
    </row>
    <row r="38" spans="1:8" x14ac:dyDescent="0.25">
      <c r="A38" s="20" t="s">
        <v>70</v>
      </c>
      <c r="B38" s="15">
        <v>5.3900000000000003E-2</v>
      </c>
      <c r="C38" s="15">
        <v>0.60609999999999997</v>
      </c>
      <c r="D38" s="15">
        <v>0.31819999999999998</v>
      </c>
      <c r="E38" s="15">
        <v>2.1899999999999999E-2</v>
      </c>
      <c r="F38" s="16">
        <v>594</v>
      </c>
      <c r="G38" s="19">
        <v>3768288.06</v>
      </c>
      <c r="H38" s="13"/>
    </row>
    <row r="39" spans="1:8" x14ac:dyDescent="0.25">
      <c r="A39" s="23" t="s">
        <v>71</v>
      </c>
      <c r="B39" s="24">
        <v>0.1065</v>
      </c>
      <c r="C39" s="24">
        <v>0.60440000000000005</v>
      </c>
      <c r="D39" s="24">
        <v>0.26829999999999998</v>
      </c>
      <c r="E39" s="24">
        <v>2.0899999999999998E-2</v>
      </c>
      <c r="F39" s="25">
        <v>958</v>
      </c>
      <c r="G39" s="26">
        <v>7703288.7300000004</v>
      </c>
      <c r="H39" s="13"/>
    </row>
    <row r="40" spans="1:8" x14ac:dyDescent="0.25">
      <c r="A40" s="23" t="s">
        <v>72</v>
      </c>
      <c r="B40" s="24">
        <v>2.53E-2</v>
      </c>
      <c r="C40" s="24">
        <v>0.70889999999999997</v>
      </c>
      <c r="D40" s="24">
        <v>0.25740000000000002</v>
      </c>
      <c r="E40" s="24">
        <v>8.3999999999999995E-3</v>
      </c>
      <c r="F40" s="25">
        <v>474</v>
      </c>
      <c r="G40" s="26">
        <v>3288134.98</v>
      </c>
      <c r="H40" s="13"/>
    </row>
    <row r="41" spans="1:8" x14ac:dyDescent="0.25">
      <c r="A41" s="23" t="s">
        <v>73</v>
      </c>
      <c r="B41" s="24">
        <v>6.2899999999999998E-2</v>
      </c>
      <c r="C41" s="24">
        <v>0.69440000000000002</v>
      </c>
      <c r="D41" s="24">
        <v>0.22919999999999999</v>
      </c>
      <c r="E41" s="24">
        <v>1.35E-2</v>
      </c>
      <c r="F41" s="25">
        <v>445</v>
      </c>
      <c r="G41" s="26">
        <v>1513085.6400000001</v>
      </c>
      <c r="H41" s="13"/>
    </row>
    <row r="42" spans="1:8" x14ac:dyDescent="0.25">
      <c r="A42" s="23" t="s">
        <v>74</v>
      </c>
      <c r="B42" s="24">
        <v>9.7100000000000006E-2</v>
      </c>
      <c r="C42" s="24">
        <v>0.57709999999999995</v>
      </c>
      <c r="D42" s="24">
        <v>0.31709999999999999</v>
      </c>
      <c r="E42" s="24">
        <v>8.6E-3</v>
      </c>
      <c r="F42" s="25">
        <v>350</v>
      </c>
      <c r="G42" s="26">
        <v>3323015.3899999997</v>
      </c>
      <c r="H42" s="13"/>
    </row>
    <row r="43" spans="1:8" x14ac:dyDescent="0.25">
      <c r="A43" s="20" t="s">
        <v>75</v>
      </c>
      <c r="B43" s="15">
        <v>2.8400000000000002E-2</v>
      </c>
      <c r="C43" s="15">
        <v>0.63539999999999996</v>
      </c>
      <c r="D43" s="15">
        <v>0.30349999999999999</v>
      </c>
      <c r="E43" s="15">
        <v>3.2800000000000003E-2</v>
      </c>
      <c r="F43" s="16">
        <v>458</v>
      </c>
      <c r="G43" s="19">
        <v>2278382.0100000002</v>
      </c>
      <c r="H43" s="13"/>
    </row>
    <row r="44" spans="1:8" x14ac:dyDescent="0.25">
      <c r="A44" s="20" t="s">
        <v>76</v>
      </c>
      <c r="B44" s="15">
        <v>4.19E-2</v>
      </c>
      <c r="C44" s="15">
        <v>0.66749999999999998</v>
      </c>
      <c r="D44" s="15">
        <v>0.26350000000000001</v>
      </c>
      <c r="E44" s="15">
        <v>2.7099999999999999E-2</v>
      </c>
      <c r="F44" s="16">
        <v>406</v>
      </c>
      <c r="G44" s="19">
        <v>3586113.1899999995</v>
      </c>
      <c r="H44" s="13"/>
    </row>
    <row r="45" spans="1:8" x14ac:dyDescent="0.25">
      <c r="A45" s="20" t="s">
        <v>77</v>
      </c>
      <c r="B45" s="15">
        <v>5.8500000000000003E-2</v>
      </c>
      <c r="C45" s="15">
        <v>0.64070000000000005</v>
      </c>
      <c r="D45" s="15">
        <v>0.27579999999999999</v>
      </c>
      <c r="E45" s="15">
        <v>2.5100000000000001E-2</v>
      </c>
      <c r="F45" s="16">
        <v>359</v>
      </c>
      <c r="G45" s="19">
        <v>4085875.9800000004</v>
      </c>
      <c r="H45" s="13"/>
    </row>
    <row r="46" spans="1:8" x14ac:dyDescent="0.25">
      <c r="A46" s="20" t="s">
        <v>78</v>
      </c>
      <c r="B46" s="15">
        <v>4.0284360189573459E-2</v>
      </c>
      <c r="C46" s="15">
        <v>0.70142180094786732</v>
      </c>
      <c r="D46" s="15">
        <v>0.24881516587677724</v>
      </c>
      <c r="E46" s="15">
        <v>9.4786729857819912E-3</v>
      </c>
      <c r="F46" s="16">
        <v>422</v>
      </c>
      <c r="G46" s="19">
        <v>3326085.8400000008</v>
      </c>
      <c r="H46" s="13"/>
    </row>
    <row r="47" spans="1:8" x14ac:dyDescent="0.25">
      <c r="A47" s="20" t="s">
        <v>79</v>
      </c>
      <c r="B47" s="15">
        <v>8.3710407239818999E-2</v>
      </c>
      <c r="C47" s="15">
        <v>0.75565610859728505</v>
      </c>
      <c r="D47" s="15">
        <v>0.14027149321266968</v>
      </c>
      <c r="E47" s="15">
        <v>2.0361990950226245E-2</v>
      </c>
      <c r="F47" s="16">
        <v>442</v>
      </c>
      <c r="G47" s="19">
        <v>2557180.62</v>
      </c>
      <c r="H47" s="13"/>
    </row>
    <row r="48" spans="1:8" x14ac:dyDescent="0.25">
      <c r="A48" s="20" t="s">
        <v>80</v>
      </c>
      <c r="B48" s="15">
        <v>3.2745591939546598E-2</v>
      </c>
      <c r="C48" s="15">
        <v>0.55415617128463479</v>
      </c>
      <c r="D48" s="15">
        <v>0.39798488664987408</v>
      </c>
      <c r="E48" s="15">
        <v>1.5113350125944584E-2</v>
      </c>
      <c r="F48" s="16">
        <v>397</v>
      </c>
      <c r="G48" s="19">
        <v>3416404.4</v>
      </c>
      <c r="H48" s="13"/>
    </row>
    <row r="49" spans="1:8" x14ac:dyDescent="0.25">
      <c r="A49" s="20" t="s">
        <v>81</v>
      </c>
      <c r="B49" s="15">
        <v>6.637168141592921E-2</v>
      </c>
      <c r="C49" s="15">
        <v>0.42699115044247787</v>
      </c>
      <c r="D49" s="15">
        <v>0.43584070796460178</v>
      </c>
      <c r="E49" s="15">
        <v>7.0796460176991149E-2</v>
      </c>
      <c r="F49" s="16">
        <v>452</v>
      </c>
      <c r="G49" s="19">
        <v>3285321.9599999972</v>
      </c>
      <c r="H49" s="13"/>
    </row>
    <row r="50" spans="1:8" x14ac:dyDescent="0.25">
      <c r="A50" s="20" t="s">
        <v>82</v>
      </c>
      <c r="B50" s="15">
        <v>8.5062240663900418E-2</v>
      </c>
      <c r="C50" s="15">
        <v>0.51037344398340245</v>
      </c>
      <c r="D50" s="15">
        <v>0.37136929460580914</v>
      </c>
      <c r="E50" s="15">
        <v>3.3195020746887967E-2</v>
      </c>
      <c r="F50" s="16">
        <v>482</v>
      </c>
      <c r="G50" s="19">
        <v>3208427.32</v>
      </c>
      <c r="H50" s="13"/>
    </row>
    <row r="51" spans="1:8" x14ac:dyDescent="0.25">
      <c r="A51" s="20" t="s">
        <v>83</v>
      </c>
      <c r="B51" s="15">
        <v>6.9343065693430656E-2</v>
      </c>
      <c r="C51" s="15">
        <v>0.49513381995133821</v>
      </c>
      <c r="D51" s="15">
        <v>0.4051094890510949</v>
      </c>
      <c r="E51" s="15">
        <v>3.0413625304136254E-2</v>
      </c>
      <c r="F51" s="16">
        <v>822</v>
      </c>
      <c r="G51" s="19">
        <v>10371475.699999999</v>
      </c>
      <c r="H51" s="13"/>
    </row>
    <row r="52" spans="1:8" x14ac:dyDescent="0.25">
      <c r="A52" s="20" t="s">
        <v>84</v>
      </c>
      <c r="B52" s="15">
        <v>3.3222591362126248E-2</v>
      </c>
      <c r="C52" s="15">
        <v>0.37209302325581395</v>
      </c>
      <c r="D52" s="15">
        <v>0.58471760797342198</v>
      </c>
      <c r="E52" s="15">
        <v>9.9667774086378731E-3</v>
      </c>
      <c r="F52" s="16">
        <v>301</v>
      </c>
      <c r="G52" s="19">
        <v>1194198.18</v>
      </c>
      <c r="H52" s="13"/>
    </row>
    <row r="53" spans="1:8" x14ac:dyDescent="0.25">
      <c r="A53" s="20" t="s">
        <v>85</v>
      </c>
      <c r="B53" s="15">
        <v>1.5695067264573991E-2</v>
      </c>
      <c r="C53" s="15">
        <v>0.40134529147982062</v>
      </c>
      <c r="D53" s="15">
        <v>0.50448430493273544</v>
      </c>
      <c r="E53" s="15">
        <v>7.847533632286996E-2</v>
      </c>
      <c r="F53" s="16">
        <v>446</v>
      </c>
      <c r="G53" s="19">
        <v>1621715.5499999998</v>
      </c>
      <c r="H53" s="13"/>
    </row>
    <row r="54" spans="1:8" x14ac:dyDescent="0.25">
      <c r="A54" s="20" t="s">
        <v>86</v>
      </c>
      <c r="B54" s="15">
        <v>3.8600000000000002E-2</v>
      </c>
      <c r="C54" s="15">
        <v>0.46379999999999999</v>
      </c>
      <c r="D54" s="15">
        <v>0.44929999999999998</v>
      </c>
      <c r="E54" s="15">
        <v>4.8300000000000003E-2</v>
      </c>
      <c r="F54" s="16">
        <v>414</v>
      </c>
      <c r="G54" s="19">
        <v>2421212.73</v>
      </c>
      <c r="H54" s="13"/>
    </row>
    <row r="55" spans="1:8" x14ac:dyDescent="0.25">
      <c r="A55" s="20" t="s">
        <v>87</v>
      </c>
      <c r="B55" s="15">
        <v>3.7578288100208766E-2</v>
      </c>
      <c r="C55" s="15">
        <v>0.55741127348643005</v>
      </c>
      <c r="D55" s="15">
        <v>0.35699373695198328</v>
      </c>
      <c r="E55" s="15">
        <v>4.8016701461377868E-2</v>
      </c>
      <c r="F55" s="16">
        <v>479</v>
      </c>
      <c r="G55" s="19">
        <v>4323870</v>
      </c>
      <c r="H55" s="13"/>
    </row>
    <row r="56" spans="1:8" x14ac:dyDescent="0.25">
      <c r="A56" s="20" t="s">
        <v>88</v>
      </c>
      <c r="B56" s="15">
        <v>2.9339853300733496E-2</v>
      </c>
      <c r="C56" s="15">
        <v>0.5330073349633252</v>
      </c>
      <c r="D56" s="15">
        <v>0.35941320293398532</v>
      </c>
      <c r="E56" s="15">
        <v>7.823960880195599E-2</v>
      </c>
      <c r="F56" s="16">
        <v>409</v>
      </c>
      <c r="G56" s="19">
        <v>3343930.7199999997</v>
      </c>
      <c r="H56" s="13"/>
    </row>
    <row r="57" spans="1:8" x14ac:dyDescent="0.25">
      <c r="A57" s="20" t="s">
        <v>89</v>
      </c>
      <c r="B57" s="15">
        <v>2.8000000000000001E-2</v>
      </c>
      <c r="C57" s="15">
        <v>0.59140000000000004</v>
      </c>
      <c r="D57" s="15">
        <v>0.31830000000000003</v>
      </c>
      <c r="E57" s="15">
        <v>6.2399999999999997E-2</v>
      </c>
      <c r="F57" s="16">
        <v>465</v>
      </c>
      <c r="G57" s="19">
        <v>4164420.73</v>
      </c>
      <c r="H57" s="13"/>
    </row>
    <row r="58" spans="1:8" x14ac:dyDescent="0.25">
      <c r="A58" s="20" t="s">
        <v>90</v>
      </c>
      <c r="B58" s="15">
        <v>3.0567685589519649E-2</v>
      </c>
      <c r="C58" s="15">
        <v>0.68558951965065507</v>
      </c>
      <c r="D58" s="15">
        <v>0.25327510917030566</v>
      </c>
      <c r="E58" s="15">
        <v>3.0567685589519649E-2</v>
      </c>
      <c r="F58" s="16">
        <v>458</v>
      </c>
      <c r="G58" s="19">
        <v>2664150.59</v>
      </c>
      <c r="H58" s="13"/>
    </row>
    <row r="59" spans="1:8" x14ac:dyDescent="0.25">
      <c r="A59" s="20" t="s">
        <v>91</v>
      </c>
      <c r="B59" s="15">
        <v>4.2099999999999999E-2</v>
      </c>
      <c r="C59" s="15">
        <v>0.60389999999999999</v>
      </c>
      <c r="D59" s="15">
        <v>0.33710000000000001</v>
      </c>
      <c r="E59" s="15">
        <v>1.6899999999999998E-2</v>
      </c>
      <c r="F59" s="16">
        <v>356</v>
      </c>
      <c r="G59" s="19">
        <v>3264755.46</v>
      </c>
      <c r="H59" s="13"/>
    </row>
    <row r="60" spans="1:8" x14ac:dyDescent="0.25">
      <c r="A60" s="20" t="s">
        <v>92</v>
      </c>
      <c r="B60" s="15">
        <v>4.2283298097251586E-2</v>
      </c>
      <c r="C60" s="15">
        <v>0.58773784355179703</v>
      </c>
      <c r="D60" s="15">
        <v>0.29809725158562367</v>
      </c>
      <c r="E60" s="15">
        <v>7.1881606765327691E-2</v>
      </c>
      <c r="F60" s="16">
        <v>473</v>
      </c>
      <c r="G60" s="19">
        <v>4756423.75</v>
      </c>
      <c r="H60" s="13"/>
    </row>
    <row r="61" spans="1:8" x14ac:dyDescent="0.25">
      <c r="A61" s="20" t="s">
        <v>93</v>
      </c>
      <c r="B61" s="15">
        <v>4.9046321525885561E-2</v>
      </c>
      <c r="C61" s="15">
        <v>0.50408719346049047</v>
      </c>
      <c r="D61" s="15">
        <v>0.40326975476839239</v>
      </c>
      <c r="E61" s="15">
        <v>4.3596730245231606E-2</v>
      </c>
      <c r="F61" s="16">
        <v>367</v>
      </c>
      <c r="G61" s="19">
        <v>2792972.76</v>
      </c>
      <c r="H61" s="13"/>
    </row>
    <row r="62" spans="1:8" x14ac:dyDescent="0.25">
      <c r="A62" s="20" t="s">
        <v>94</v>
      </c>
      <c r="B62" s="15">
        <v>5.5851063829787231E-2</v>
      </c>
      <c r="C62" s="15">
        <v>0.63563829787234039</v>
      </c>
      <c r="D62" s="15">
        <v>0.27659574468085107</v>
      </c>
      <c r="E62" s="15">
        <v>3.1914893617021274E-2</v>
      </c>
      <c r="F62" s="16">
        <v>376</v>
      </c>
      <c r="G62" s="19">
        <v>1788261.49</v>
      </c>
      <c r="H62" s="13"/>
    </row>
    <row r="63" spans="1:8" x14ac:dyDescent="0.25">
      <c r="A63" s="20" t="s">
        <v>95</v>
      </c>
      <c r="B63" s="15">
        <v>6.591639871382636E-2</v>
      </c>
      <c r="C63" s="15">
        <v>0.612540192926045</v>
      </c>
      <c r="D63" s="15">
        <v>0.28295819935691319</v>
      </c>
      <c r="E63" s="15">
        <v>3.8585209003215437E-2</v>
      </c>
      <c r="F63" s="16">
        <v>622</v>
      </c>
      <c r="G63" s="19">
        <v>8180506.6200000001</v>
      </c>
      <c r="H63" s="13"/>
    </row>
    <row r="64" spans="1:8" x14ac:dyDescent="0.25">
      <c r="A64" s="20" t="s">
        <v>96</v>
      </c>
      <c r="B64" s="15">
        <v>3.6184210526315791E-2</v>
      </c>
      <c r="C64" s="15">
        <v>0.29276315789473684</v>
      </c>
      <c r="D64" s="15">
        <v>0.59539473684210531</v>
      </c>
      <c r="E64" s="15">
        <v>7.5657894736842105E-2</v>
      </c>
      <c r="F64" s="16">
        <v>304</v>
      </c>
      <c r="G64" s="19">
        <v>1727437.48</v>
      </c>
      <c r="H64" s="13"/>
    </row>
    <row r="65" spans="1:11" x14ac:dyDescent="0.25">
      <c r="A65" s="20" t="s">
        <v>97</v>
      </c>
      <c r="B65" s="15">
        <v>2.6865671641791045E-2</v>
      </c>
      <c r="C65" s="15">
        <v>0.5104477611940299</v>
      </c>
      <c r="D65" s="15">
        <v>0.43880597014925371</v>
      </c>
      <c r="E65" s="15">
        <v>2.3880597014925373E-2</v>
      </c>
      <c r="F65" s="16">
        <v>335</v>
      </c>
      <c r="G65" s="19">
        <v>1299218.3999999999</v>
      </c>
      <c r="H65" s="13"/>
    </row>
    <row r="66" spans="1:11" x14ac:dyDescent="0.25">
      <c r="A66" s="20" t="s">
        <v>98</v>
      </c>
      <c r="B66" s="15">
        <v>3.1746031746031744E-2</v>
      </c>
      <c r="C66" s="15">
        <v>0.49470899470899471</v>
      </c>
      <c r="D66" s="15">
        <v>0.42857142857142855</v>
      </c>
      <c r="E66" s="15">
        <v>4.4973544973544971E-2</v>
      </c>
      <c r="F66" s="16">
        <v>378</v>
      </c>
      <c r="G66" s="19">
        <v>1664765.06</v>
      </c>
      <c r="H66" s="13"/>
    </row>
    <row r="67" spans="1:11" x14ac:dyDescent="0.25">
      <c r="A67" s="20" t="s">
        <v>99</v>
      </c>
      <c r="B67" s="15">
        <v>3.6827195467422094E-2</v>
      </c>
      <c r="C67" s="15">
        <v>0.5637393767705382</v>
      </c>
      <c r="D67" s="15">
        <v>0.33427762039660058</v>
      </c>
      <c r="E67" s="15">
        <v>6.5155807365439092E-2</v>
      </c>
      <c r="F67" s="16">
        <v>353</v>
      </c>
      <c r="G67" s="19">
        <v>3446641.2800000003</v>
      </c>
      <c r="H67" s="13"/>
    </row>
    <row r="68" spans="1:11" x14ac:dyDescent="0.25">
      <c r="A68" s="20" t="s">
        <v>100</v>
      </c>
      <c r="B68" s="15">
        <v>4.2904290429042903E-2</v>
      </c>
      <c r="C68" s="15">
        <v>0.39273927392739272</v>
      </c>
      <c r="D68" s="15">
        <v>0.54455445544554459</v>
      </c>
      <c r="E68" s="15">
        <v>1.9801980198019802E-2</v>
      </c>
      <c r="F68" s="16">
        <v>303</v>
      </c>
      <c r="G68" s="19">
        <v>3181778.3099999996</v>
      </c>
      <c r="H68" s="13"/>
    </row>
    <row r="69" spans="1:11" x14ac:dyDescent="0.25">
      <c r="A69" s="27" t="s">
        <v>101</v>
      </c>
      <c r="B69" s="28">
        <v>1.2376237623762377E-2</v>
      </c>
      <c r="C69" s="28">
        <v>0.53960396039603964</v>
      </c>
      <c r="D69" s="28">
        <v>0.41584158415841582</v>
      </c>
      <c r="E69" s="28">
        <v>3.2178217821782179E-2</v>
      </c>
      <c r="F69" s="29">
        <v>404</v>
      </c>
      <c r="G69" s="30">
        <v>3155137.47</v>
      </c>
      <c r="H69" s="13"/>
    </row>
    <row r="70" spans="1:11" x14ac:dyDescent="0.25">
      <c r="A70" s="20" t="s">
        <v>102</v>
      </c>
      <c r="B70" s="15">
        <v>2.1406727828746176E-2</v>
      </c>
      <c r="C70" s="15">
        <v>0.62385321100917435</v>
      </c>
      <c r="D70" s="15">
        <v>0.30275229357798167</v>
      </c>
      <c r="E70" s="15">
        <v>5.1987767584097858E-2</v>
      </c>
      <c r="F70" s="16">
        <v>327</v>
      </c>
      <c r="G70" s="19">
        <v>3862188.27</v>
      </c>
      <c r="H70" s="13"/>
    </row>
    <row r="71" spans="1:11" x14ac:dyDescent="0.25">
      <c r="A71" s="20" t="s">
        <v>103</v>
      </c>
      <c r="B71" s="15">
        <v>4.778156996587031E-2</v>
      </c>
      <c r="C71" s="15">
        <v>0.50853242320819114</v>
      </c>
      <c r="D71" s="15">
        <v>0.4061433447098976</v>
      </c>
      <c r="E71" s="15">
        <v>3.7542662116040959E-2</v>
      </c>
      <c r="F71" s="16">
        <v>293</v>
      </c>
      <c r="G71" s="19">
        <v>1941177.31</v>
      </c>
      <c r="H71" s="13"/>
    </row>
    <row r="72" spans="1:11" x14ac:dyDescent="0.25">
      <c r="A72" s="20" t="s">
        <v>104</v>
      </c>
      <c r="B72" s="15">
        <v>6.4516129032258063E-2</v>
      </c>
      <c r="C72" s="15">
        <v>0.52199413489736068</v>
      </c>
      <c r="D72" s="15">
        <v>0.34310850439882695</v>
      </c>
      <c r="E72" s="15">
        <v>7.0381231671554259E-2</v>
      </c>
      <c r="F72" s="16">
        <v>341</v>
      </c>
      <c r="G72" s="19">
        <v>2527059.38</v>
      </c>
      <c r="H72" s="13"/>
    </row>
    <row r="73" spans="1:11" x14ac:dyDescent="0.25">
      <c r="A73" s="20" t="s">
        <v>105</v>
      </c>
      <c r="B73" s="15">
        <v>4.2194092827004218E-2</v>
      </c>
      <c r="C73" s="15">
        <v>0.46413502109704641</v>
      </c>
      <c r="D73" s="15">
        <v>0.3881856540084388</v>
      </c>
      <c r="E73" s="15">
        <v>0.10548523206751055</v>
      </c>
      <c r="F73" s="16">
        <v>237</v>
      </c>
      <c r="G73" s="19">
        <v>2144153.48</v>
      </c>
      <c r="H73" s="13"/>
    </row>
    <row r="74" spans="1:11" x14ac:dyDescent="0.25">
      <c r="A74" s="20" t="s">
        <v>106</v>
      </c>
      <c r="B74" s="15">
        <v>4.0816326530612242E-2</v>
      </c>
      <c r="C74" s="15">
        <v>0.43367346938775508</v>
      </c>
      <c r="D74" s="15">
        <v>0.45153061224489793</v>
      </c>
      <c r="E74" s="15">
        <v>7.3979591836734693E-2</v>
      </c>
      <c r="F74" s="16">
        <v>392</v>
      </c>
      <c r="G74" s="19">
        <v>5084044.8</v>
      </c>
      <c r="H74" s="13"/>
    </row>
    <row r="75" spans="1:11" x14ac:dyDescent="0.25">
      <c r="A75" s="20" t="s">
        <v>107</v>
      </c>
      <c r="B75" s="15">
        <v>9.7029702970297033E-2</v>
      </c>
      <c r="C75" s="15">
        <v>0.60990099009900989</v>
      </c>
      <c r="D75" s="15">
        <v>0.23762376237623761</v>
      </c>
      <c r="E75" s="15">
        <v>5.5445544554455446E-2</v>
      </c>
      <c r="F75" s="16">
        <v>505</v>
      </c>
      <c r="G75" s="19">
        <v>9732379.4500000011</v>
      </c>
      <c r="H75" s="13"/>
    </row>
    <row r="76" spans="1:11" x14ac:dyDescent="0.25">
      <c r="A76" s="20" t="s">
        <v>108</v>
      </c>
      <c r="B76" s="15">
        <v>5.6224899598393573E-2</v>
      </c>
      <c r="C76" s="15">
        <v>0.27309236947791166</v>
      </c>
      <c r="D76" s="15">
        <v>0.61445783132530118</v>
      </c>
      <c r="E76" s="15">
        <v>5.6224899598393573E-2</v>
      </c>
      <c r="F76" s="16">
        <v>249</v>
      </c>
      <c r="G76" s="19">
        <v>1722421.94</v>
      </c>
      <c r="H76" s="13"/>
      <c r="I76" s="13"/>
      <c r="J76" s="13"/>
      <c r="K76" s="13"/>
    </row>
    <row r="77" spans="1:11" x14ac:dyDescent="0.25">
      <c r="A77" s="20" t="s">
        <v>109</v>
      </c>
      <c r="B77" s="15">
        <v>9.6774193548387094E-2</v>
      </c>
      <c r="C77" s="15">
        <v>0.44444444444444442</v>
      </c>
      <c r="D77" s="15">
        <v>0.4050179211469534</v>
      </c>
      <c r="E77" s="15">
        <v>5.3763440860215055E-2</v>
      </c>
      <c r="F77" s="16">
        <v>279</v>
      </c>
      <c r="G77" s="19">
        <v>2481365.34</v>
      </c>
      <c r="H77" s="13"/>
      <c r="I77" s="13"/>
      <c r="J77" s="13"/>
      <c r="K77" s="13"/>
    </row>
    <row r="78" spans="1:11" x14ac:dyDescent="0.25">
      <c r="A78" s="20" t="s">
        <v>110</v>
      </c>
      <c r="B78" s="15">
        <v>7.2368421052631582E-2</v>
      </c>
      <c r="C78" s="15">
        <v>0.30921052631578949</v>
      </c>
      <c r="D78" s="15">
        <v>0.49671052631578949</v>
      </c>
      <c r="E78" s="15">
        <v>0.12171052631578948</v>
      </c>
      <c r="F78" s="16">
        <v>304</v>
      </c>
      <c r="G78" s="19">
        <v>3249700.83</v>
      </c>
      <c r="H78" s="13"/>
      <c r="I78" s="13"/>
      <c r="J78" s="13"/>
      <c r="K78" s="13"/>
    </row>
    <row r="79" spans="1:11" x14ac:dyDescent="0.25">
      <c r="A79" s="20" t="s">
        <v>111</v>
      </c>
      <c r="B79" s="15">
        <v>9.6774193548387094E-2</v>
      </c>
      <c r="C79" s="15">
        <v>0.51026392961876832</v>
      </c>
      <c r="D79" s="15">
        <v>0.30791788856304986</v>
      </c>
      <c r="E79" s="15">
        <v>8.5043988269794715E-2</v>
      </c>
      <c r="F79" s="16">
        <v>341</v>
      </c>
      <c r="G79" s="19">
        <v>1754673.62</v>
      </c>
      <c r="H79" s="13"/>
      <c r="I79" s="13"/>
      <c r="J79" s="13"/>
      <c r="K79" s="13"/>
    </row>
    <row r="80" spans="1:11" x14ac:dyDescent="0.25">
      <c r="A80" s="20" t="s">
        <v>112</v>
      </c>
      <c r="B80" s="15">
        <v>6.4625850340136057E-2</v>
      </c>
      <c r="C80" s="15">
        <v>0.32653061224489793</v>
      </c>
      <c r="D80" s="15">
        <v>0.54081632653061229</v>
      </c>
      <c r="E80" s="15">
        <v>6.8027210884353748E-2</v>
      </c>
      <c r="F80" s="16">
        <v>294</v>
      </c>
      <c r="G80" s="19">
        <v>4151497.14</v>
      </c>
      <c r="H80" s="13"/>
      <c r="I80" s="13"/>
      <c r="J80" s="13"/>
      <c r="K80" s="13"/>
    </row>
    <row r="81" spans="1:11" x14ac:dyDescent="0.25">
      <c r="A81" s="20" t="s">
        <v>113</v>
      </c>
      <c r="B81" s="15">
        <v>7.0469798657718116E-2</v>
      </c>
      <c r="C81" s="15">
        <v>0.35906040268456374</v>
      </c>
      <c r="D81" s="15">
        <v>0.49664429530201343</v>
      </c>
      <c r="E81" s="15">
        <v>7.3825503355704702E-2</v>
      </c>
      <c r="F81" s="16">
        <v>298</v>
      </c>
      <c r="G81" s="19">
        <v>4944314.6399999997</v>
      </c>
      <c r="H81" s="13"/>
      <c r="I81" s="13"/>
      <c r="J81" s="13"/>
      <c r="K81" s="13"/>
    </row>
    <row r="82" spans="1:11" x14ac:dyDescent="0.25">
      <c r="A82" s="20" t="s">
        <v>114</v>
      </c>
      <c r="B82" s="15">
        <v>0.10612244897959183</v>
      </c>
      <c r="C82" s="15">
        <v>0.41224489795918368</v>
      </c>
      <c r="D82" s="15">
        <v>0.43673469387755104</v>
      </c>
      <c r="E82" s="15">
        <v>4.4897959183673466E-2</v>
      </c>
      <c r="F82" s="16">
        <v>245</v>
      </c>
      <c r="G82" s="19">
        <v>3464833.84</v>
      </c>
      <c r="H82" s="13"/>
      <c r="I82" s="13"/>
      <c r="J82" s="13"/>
      <c r="K82" s="13"/>
    </row>
    <row r="83" spans="1:11" x14ac:dyDescent="0.25">
      <c r="A83" s="20" t="s">
        <v>115</v>
      </c>
      <c r="B83" s="15">
        <v>0.10738255033557047</v>
      </c>
      <c r="C83" s="15">
        <v>0.45302013422818793</v>
      </c>
      <c r="D83" s="15">
        <v>0.39261744966442952</v>
      </c>
      <c r="E83" s="15">
        <v>4.6979865771812082E-2</v>
      </c>
      <c r="F83" s="16">
        <v>298</v>
      </c>
      <c r="G83" s="19">
        <v>1812965.4300000002</v>
      </c>
      <c r="H83" s="13"/>
      <c r="I83" s="13"/>
      <c r="J83" s="13"/>
      <c r="K83" s="13"/>
    </row>
    <row r="84" spans="1:11" x14ac:dyDescent="0.25">
      <c r="A84" s="20" t="s">
        <v>116</v>
      </c>
      <c r="B84" s="15">
        <v>0.13414634146341464</v>
      </c>
      <c r="C84" s="15">
        <v>0.44308943089430897</v>
      </c>
      <c r="D84" s="15">
        <v>0.3902439024390244</v>
      </c>
      <c r="E84" s="15">
        <v>3.2520325203252036E-2</v>
      </c>
      <c r="F84" s="16">
        <v>246</v>
      </c>
      <c r="G84" s="19">
        <v>6882208.4500000002</v>
      </c>
      <c r="H84" s="13"/>
      <c r="I84" s="13"/>
      <c r="J84" s="13"/>
      <c r="K84" s="13"/>
    </row>
    <row r="85" spans="1:11" x14ac:dyDescent="0.25">
      <c r="A85" s="20" t="s">
        <v>117</v>
      </c>
      <c r="B85" s="15">
        <v>0.1015625</v>
      </c>
      <c r="C85" s="15">
        <v>0.42578125</v>
      </c>
      <c r="D85" s="15">
        <v>0.41796875</v>
      </c>
      <c r="E85" s="15">
        <v>5.46875E-2</v>
      </c>
      <c r="F85" s="16">
        <v>256</v>
      </c>
      <c r="G85" s="19">
        <v>1403473.7599999998</v>
      </c>
      <c r="H85" s="13"/>
      <c r="I85" s="13"/>
      <c r="J85" s="13"/>
      <c r="K85" s="13"/>
    </row>
    <row r="86" spans="1:11" x14ac:dyDescent="0.25">
      <c r="A86" s="20" t="s">
        <v>118</v>
      </c>
      <c r="B86" s="15">
        <v>7.9510703363914373E-2</v>
      </c>
      <c r="C86" s="15">
        <v>0.47400611620795108</v>
      </c>
      <c r="D86" s="15">
        <v>0.39755351681957185</v>
      </c>
      <c r="E86" s="15">
        <v>4.8929663608562692E-2</v>
      </c>
      <c r="F86" s="16">
        <v>327</v>
      </c>
      <c r="G86" s="19">
        <v>3361901.67</v>
      </c>
      <c r="H86" s="13"/>
      <c r="I86" s="13"/>
      <c r="J86" s="13"/>
      <c r="K86" s="13"/>
    </row>
    <row r="87" spans="1:11" x14ac:dyDescent="0.25">
      <c r="A87" s="20" t="s">
        <v>119</v>
      </c>
      <c r="B87" s="15">
        <v>0.14611005692599621</v>
      </c>
      <c r="C87" s="15">
        <v>0.48956356736242884</v>
      </c>
      <c r="D87" s="15">
        <v>0.33776091081593929</v>
      </c>
      <c r="E87" s="15">
        <v>2.6565464895635674E-2</v>
      </c>
      <c r="F87" s="16">
        <v>391</v>
      </c>
      <c r="G87" s="19">
        <v>8903420.1500000004</v>
      </c>
      <c r="H87" s="13"/>
      <c r="I87" s="13"/>
      <c r="J87" s="13"/>
      <c r="K87" s="13"/>
    </row>
    <row r="88" spans="1:11" x14ac:dyDescent="0.25">
      <c r="A88" s="20" t="s">
        <v>120</v>
      </c>
      <c r="B88" s="15">
        <v>6.6666666666666666E-2</v>
      </c>
      <c r="C88" s="15">
        <v>0.38333333333333336</v>
      </c>
      <c r="D88" s="15">
        <v>0.51666666666666672</v>
      </c>
      <c r="E88" s="15">
        <v>3.3333333333333333E-2</v>
      </c>
      <c r="F88" s="16">
        <v>240</v>
      </c>
      <c r="G88" s="19">
        <v>1570015.2</v>
      </c>
      <c r="H88" s="13"/>
      <c r="I88" s="13"/>
      <c r="J88" s="13"/>
      <c r="K88" s="13"/>
    </row>
    <row r="89" spans="1:11" x14ac:dyDescent="0.25">
      <c r="A89" s="20" t="s">
        <v>121</v>
      </c>
      <c r="B89" s="15">
        <v>0.11607142857142858</v>
      </c>
      <c r="C89" s="15">
        <v>0.33482142857142855</v>
      </c>
      <c r="D89" s="15">
        <v>0.53125</v>
      </c>
      <c r="E89" s="15">
        <v>1.7857142857142856E-2</v>
      </c>
      <c r="F89" s="16">
        <v>224</v>
      </c>
      <c r="G89" s="19">
        <v>1513770.14</v>
      </c>
      <c r="H89" s="13"/>
      <c r="I89" s="13"/>
      <c r="J89" s="13"/>
      <c r="K89" s="13"/>
    </row>
    <row r="90" spans="1:11" x14ac:dyDescent="0.25">
      <c r="A90" s="20" t="s">
        <v>122</v>
      </c>
      <c r="B90" s="15">
        <v>8.2677165354330714E-2</v>
      </c>
      <c r="C90" s="15">
        <v>0.37401574803149606</v>
      </c>
      <c r="D90" s="15">
        <v>0.49606299212598426</v>
      </c>
      <c r="E90" s="15">
        <v>4.7244094488188976E-2</v>
      </c>
      <c r="F90" s="16">
        <v>187</v>
      </c>
      <c r="G90" s="19">
        <v>3523655.2399999998</v>
      </c>
      <c r="H90" s="13"/>
      <c r="I90" s="13"/>
      <c r="J90" s="13"/>
      <c r="K90" s="13"/>
    </row>
    <row r="91" spans="1:11" x14ac:dyDescent="0.25">
      <c r="A91" s="20" t="s">
        <v>123</v>
      </c>
      <c r="B91" s="15">
        <v>0.1391304347826087</v>
      </c>
      <c r="C91" s="15">
        <v>0.35072463768115941</v>
      </c>
      <c r="D91" s="15">
        <v>0.48985507246376814</v>
      </c>
      <c r="E91" s="15">
        <v>2.0289855072463767E-2</v>
      </c>
      <c r="F91" s="16">
        <v>278</v>
      </c>
      <c r="G91" s="19">
        <v>1426070.62</v>
      </c>
      <c r="H91" s="13"/>
      <c r="I91" s="13"/>
      <c r="J91" s="13"/>
      <c r="K91" s="13"/>
    </row>
    <row r="92" spans="1:11" x14ac:dyDescent="0.25">
      <c r="A92" s="20" t="s">
        <v>124</v>
      </c>
      <c r="B92" s="15">
        <v>5.8011049723756904E-2</v>
      </c>
      <c r="C92" s="15">
        <v>0.40883977900552487</v>
      </c>
      <c r="D92" s="15">
        <v>0.51104972375690605</v>
      </c>
      <c r="E92" s="15">
        <v>2.2099447513812154E-2</v>
      </c>
      <c r="F92" s="16">
        <v>256</v>
      </c>
      <c r="G92" s="19">
        <v>3546250.0100000002</v>
      </c>
      <c r="H92" s="13"/>
      <c r="I92" s="13"/>
      <c r="J92" s="13"/>
      <c r="K92" s="13"/>
    </row>
    <row r="93" spans="1:11" x14ac:dyDescent="0.25">
      <c r="A93" s="20" t="s">
        <v>125</v>
      </c>
      <c r="B93" s="15">
        <v>0.13636363636363635</v>
      </c>
      <c r="C93" s="15">
        <v>0.51515151515151514</v>
      </c>
      <c r="D93" s="15">
        <v>0.32828282828282829</v>
      </c>
      <c r="E93" s="15">
        <v>2.0202020202020204E-2</v>
      </c>
      <c r="F93" s="16">
        <v>198</v>
      </c>
      <c r="G93" s="19">
        <v>2253216.64</v>
      </c>
      <c r="H93" s="13"/>
      <c r="I93" s="13"/>
      <c r="J93" s="13"/>
      <c r="K93" s="13"/>
    </row>
    <row r="94" spans="1:11" x14ac:dyDescent="0.25">
      <c r="A94" s="20" t="s">
        <v>126</v>
      </c>
      <c r="B94" s="15">
        <v>0.21854158454916719</v>
      </c>
      <c r="C94" s="15">
        <v>0.16724572588546688</v>
      </c>
      <c r="D94" s="15">
        <v>0.6134810138499438</v>
      </c>
      <c r="E94" s="15">
        <v>7.3167571542213981E-4</v>
      </c>
      <c r="F94" s="16">
        <v>252</v>
      </c>
      <c r="G94" s="19">
        <v>1940080.79</v>
      </c>
      <c r="H94" s="13"/>
      <c r="I94" s="13"/>
      <c r="J94" s="13"/>
      <c r="K94" s="13"/>
    </row>
    <row r="95" spans="1:11" x14ac:dyDescent="0.25">
      <c r="A95" s="20" t="s">
        <v>127</v>
      </c>
      <c r="B95" s="15">
        <v>9.9315068493150679E-2</v>
      </c>
      <c r="C95" s="15">
        <v>0.44178082191780821</v>
      </c>
      <c r="D95" s="15">
        <v>0.40753424657534248</v>
      </c>
      <c r="E95" s="15">
        <v>5.1369863013698627E-2</v>
      </c>
      <c r="F95" s="16">
        <v>292</v>
      </c>
      <c r="G95" s="19">
        <v>3731067.3499999996</v>
      </c>
      <c r="H95" s="13"/>
      <c r="I95" s="13"/>
      <c r="J95" s="13"/>
      <c r="K95" s="13"/>
    </row>
    <row r="96" spans="1:11" x14ac:dyDescent="0.25">
      <c r="A96" s="20" t="s">
        <v>128</v>
      </c>
      <c r="B96" s="15">
        <v>0.12601626016260162</v>
      </c>
      <c r="C96" s="15">
        <v>0.64227642276422769</v>
      </c>
      <c r="D96" s="15">
        <v>0.2073170731707317</v>
      </c>
      <c r="E96" s="15">
        <v>2.4390243902439025E-2</v>
      </c>
      <c r="F96" s="16">
        <v>246</v>
      </c>
      <c r="G96" s="19">
        <v>3400768.78</v>
      </c>
      <c r="H96" s="13"/>
      <c r="I96" s="13"/>
      <c r="J96" s="13"/>
      <c r="K96" s="13"/>
    </row>
    <row r="97" spans="1:11" x14ac:dyDescent="0.25">
      <c r="A97" s="27" t="s">
        <v>129</v>
      </c>
      <c r="B97" s="28">
        <v>5.9523809523809521E-2</v>
      </c>
      <c r="C97" s="28">
        <v>0.33730158730158732</v>
      </c>
      <c r="D97" s="28">
        <v>0.54761904761904767</v>
      </c>
      <c r="E97" s="28">
        <v>5.5555555555555552E-2</v>
      </c>
      <c r="F97" s="29">
        <v>252</v>
      </c>
      <c r="G97" s="30">
        <v>1640969.3199999998</v>
      </c>
      <c r="H97" s="13"/>
      <c r="I97" s="13"/>
      <c r="J97" s="13"/>
      <c r="K97" s="13"/>
    </row>
    <row r="98" spans="1:11" x14ac:dyDescent="0.25">
      <c r="A98" s="20" t="s">
        <v>130</v>
      </c>
      <c r="B98" s="15">
        <v>0.12758620689655173</v>
      </c>
      <c r="C98" s="15">
        <v>0.6103448275862069</v>
      </c>
      <c r="D98" s="15">
        <v>0.23448275862068965</v>
      </c>
      <c r="E98" s="15">
        <v>2.7586206896551724E-2</v>
      </c>
      <c r="F98" s="16">
        <v>290</v>
      </c>
      <c r="G98" s="19">
        <v>4331175.78</v>
      </c>
      <c r="H98" s="13"/>
      <c r="I98" s="13"/>
      <c r="J98" s="13"/>
      <c r="K98" s="13"/>
    </row>
    <row r="99" spans="1:11" x14ac:dyDescent="0.25">
      <c r="A99" s="27" t="s">
        <v>131</v>
      </c>
      <c r="B99" s="28">
        <v>0.18181818181818182</v>
      </c>
      <c r="C99" s="28">
        <v>0.50592885375494068</v>
      </c>
      <c r="D99" s="28">
        <v>0.26877470355731226</v>
      </c>
      <c r="E99" s="28">
        <v>4.3478260869565216E-2</v>
      </c>
      <c r="F99" s="29">
        <v>253</v>
      </c>
      <c r="G99" s="30">
        <v>5651292.9800000004</v>
      </c>
      <c r="H99" s="31"/>
      <c r="I99" s="13"/>
      <c r="J99" s="13"/>
      <c r="K99" s="13"/>
    </row>
    <row r="100" spans="1:11" x14ac:dyDescent="0.25">
      <c r="A100" s="32" t="s">
        <v>132</v>
      </c>
      <c r="B100" s="15">
        <v>7.586206896551724E-2</v>
      </c>
      <c r="C100" s="15">
        <v>0.47241379310344828</v>
      </c>
      <c r="D100" s="15">
        <v>0.43103448275862066</v>
      </c>
      <c r="E100" s="15">
        <v>2.0689655172413793E-2</v>
      </c>
      <c r="F100" s="16">
        <v>290</v>
      </c>
      <c r="G100" s="19">
        <v>1126190.5500000003</v>
      </c>
      <c r="H100" s="31"/>
      <c r="I100" s="13"/>
      <c r="J100" s="13"/>
      <c r="K100" s="13"/>
    </row>
    <row r="101" spans="1:11" x14ac:dyDescent="0.25">
      <c r="A101" s="32" t="s">
        <v>133</v>
      </c>
      <c r="B101" s="15">
        <v>8.294930875576037E-2</v>
      </c>
      <c r="C101" s="15">
        <v>0.53917050691244239</v>
      </c>
      <c r="D101" s="15">
        <v>0.37327188940092165</v>
      </c>
      <c r="E101" s="15">
        <v>4.608294930875576E-3</v>
      </c>
      <c r="F101" s="16">
        <v>217</v>
      </c>
      <c r="G101" s="19">
        <v>2659191.15</v>
      </c>
      <c r="H101" s="31"/>
      <c r="I101" s="13"/>
      <c r="J101" s="13"/>
      <c r="K101" s="13"/>
    </row>
    <row r="102" spans="1:11" x14ac:dyDescent="0.25">
      <c r="A102" s="32" t="s">
        <v>134</v>
      </c>
      <c r="B102" s="15">
        <v>4.9586776859504134E-2</v>
      </c>
      <c r="C102" s="15">
        <v>0.57438016528925617</v>
      </c>
      <c r="D102" s="15">
        <v>0.35537190082644626</v>
      </c>
      <c r="E102" s="15">
        <v>2.0661157024793389E-2</v>
      </c>
      <c r="F102" s="16">
        <v>242</v>
      </c>
      <c r="G102" s="19">
        <v>2216483.5099999998</v>
      </c>
      <c r="H102" s="31"/>
      <c r="I102" s="13"/>
      <c r="J102" s="13"/>
      <c r="K102" s="13"/>
    </row>
    <row r="103" spans="1:11" x14ac:dyDescent="0.25">
      <c r="A103" s="32" t="s">
        <v>135</v>
      </c>
      <c r="B103" s="15">
        <v>0.1111111111111111</v>
      </c>
      <c r="C103" s="15">
        <v>0.55072463768115942</v>
      </c>
      <c r="D103" s="15">
        <v>0.32850241545893721</v>
      </c>
      <c r="E103" s="15">
        <v>9.6618357487922701E-3</v>
      </c>
      <c r="F103" s="16">
        <v>207</v>
      </c>
      <c r="G103" s="19">
        <v>2117134.0799999996</v>
      </c>
      <c r="H103" s="31"/>
      <c r="I103" s="13"/>
      <c r="J103" s="13"/>
      <c r="K103" s="13"/>
    </row>
    <row r="104" spans="1:11" x14ac:dyDescent="0.25">
      <c r="A104" s="32" t="s">
        <v>136</v>
      </c>
      <c r="B104" s="15">
        <v>6.6666666666666666E-2</v>
      </c>
      <c r="C104" s="15">
        <v>0.55555555555555558</v>
      </c>
      <c r="D104" s="15">
        <v>0.35555555555555557</v>
      </c>
      <c r="E104" s="15">
        <v>2.2222222222222223E-2</v>
      </c>
      <c r="F104" s="16">
        <v>180</v>
      </c>
      <c r="G104" s="19">
        <v>1902361.8300000005</v>
      </c>
      <c r="H104" s="31"/>
      <c r="I104" s="13"/>
      <c r="J104" s="13"/>
      <c r="K104" s="13"/>
    </row>
    <row r="105" spans="1:11" x14ac:dyDescent="0.25">
      <c r="A105" s="32" t="s">
        <v>137</v>
      </c>
      <c r="B105" s="15">
        <v>0.11299435028248588</v>
      </c>
      <c r="C105" s="15">
        <v>0.51412429378531077</v>
      </c>
      <c r="D105" s="15">
        <v>0.33898305084745761</v>
      </c>
      <c r="E105" s="15">
        <v>3.3898305084745763E-2</v>
      </c>
      <c r="F105" s="16">
        <v>177</v>
      </c>
      <c r="G105" s="19">
        <v>1915782.0299999998</v>
      </c>
      <c r="H105" s="31"/>
      <c r="I105" s="13"/>
      <c r="J105" s="13"/>
      <c r="K105" s="13"/>
    </row>
    <row r="106" spans="1:11" x14ac:dyDescent="0.25">
      <c r="A106" s="32" t="s">
        <v>138</v>
      </c>
      <c r="B106" s="15">
        <v>0.11428571428571428</v>
      </c>
      <c r="C106" s="15">
        <v>0.50952380952380949</v>
      </c>
      <c r="D106" s="15">
        <v>0.34761904761904761</v>
      </c>
      <c r="E106" s="15">
        <v>2.8571428571428571E-2</v>
      </c>
      <c r="F106" s="16">
        <v>210</v>
      </c>
      <c r="G106" s="19">
        <v>2554735.3800000013</v>
      </c>
      <c r="H106" s="31"/>
      <c r="I106" s="13"/>
      <c r="J106" s="13"/>
      <c r="K106" s="13"/>
    </row>
    <row r="107" spans="1:11" x14ac:dyDescent="0.25">
      <c r="A107" s="32" t="s">
        <v>139</v>
      </c>
      <c r="B107" s="15">
        <v>0.11165048543689321</v>
      </c>
      <c r="C107" s="15">
        <v>0.58252427184466016</v>
      </c>
      <c r="D107" s="15">
        <v>0.28155339805825241</v>
      </c>
      <c r="E107" s="15">
        <v>2.4271844660194174E-2</v>
      </c>
      <c r="F107" s="16">
        <v>206</v>
      </c>
      <c r="G107" s="19">
        <v>2741040.7500000005</v>
      </c>
      <c r="H107" s="31"/>
      <c r="I107" s="13"/>
      <c r="J107" s="13"/>
      <c r="K107" s="13"/>
    </row>
    <row r="108" spans="1:11" x14ac:dyDescent="0.25">
      <c r="A108" s="32" t="s">
        <v>140</v>
      </c>
      <c r="B108" s="15">
        <v>8.0213903743315509E-2</v>
      </c>
      <c r="C108" s="15">
        <v>0.40641711229946526</v>
      </c>
      <c r="D108" s="15">
        <v>0.47058823529411764</v>
      </c>
      <c r="E108" s="15">
        <v>4.2780748663101602E-2</v>
      </c>
      <c r="F108" s="16">
        <v>187</v>
      </c>
      <c r="G108" s="19">
        <v>3514648.43</v>
      </c>
      <c r="H108" s="31"/>
      <c r="I108" s="13"/>
      <c r="J108" s="13"/>
      <c r="K108" s="13"/>
    </row>
    <row r="109" spans="1:11" x14ac:dyDescent="0.25">
      <c r="A109" s="32" t="s">
        <v>141</v>
      </c>
      <c r="B109" s="15">
        <v>0.1016260162601626</v>
      </c>
      <c r="C109" s="15">
        <v>0.31300813008130079</v>
      </c>
      <c r="D109" s="15">
        <v>0.51219512195121952</v>
      </c>
      <c r="E109" s="15">
        <v>7.3170731707317069E-2</v>
      </c>
      <c r="F109" s="16">
        <v>246</v>
      </c>
      <c r="G109" s="30">
        <v>1933901.34</v>
      </c>
      <c r="H109" s="31"/>
      <c r="I109" s="13"/>
      <c r="J109" s="13"/>
      <c r="K109" s="13"/>
    </row>
    <row r="110" spans="1:11" x14ac:dyDescent="0.25">
      <c r="A110" s="32" t="s">
        <v>142</v>
      </c>
      <c r="B110" s="15">
        <v>0.11594202898550725</v>
      </c>
      <c r="C110" s="15">
        <v>0.44444444444444442</v>
      </c>
      <c r="D110" s="15">
        <v>0.39613526570048307</v>
      </c>
      <c r="E110" s="15">
        <v>4.3478260869565216E-2</v>
      </c>
      <c r="F110" s="16">
        <v>207</v>
      </c>
      <c r="G110" s="19">
        <v>3365308.3100000005</v>
      </c>
      <c r="H110" s="31"/>
      <c r="I110" s="13"/>
      <c r="J110" s="13"/>
      <c r="K110" s="13"/>
    </row>
    <row r="111" spans="1:11" x14ac:dyDescent="0.25">
      <c r="A111" s="32" t="s">
        <v>143</v>
      </c>
      <c r="B111" s="15">
        <v>0.11594202898550725</v>
      </c>
      <c r="C111" s="15">
        <v>0.47463768115942029</v>
      </c>
      <c r="D111" s="15">
        <v>0.39855072463768115</v>
      </c>
      <c r="E111" s="15">
        <v>1.0869565217391304E-2</v>
      </c>
      <c r="F111" s="16">
        <v>276</v>
      </c>
      <c r="G111" s="30">
        <v>5030527.5200000005</v>
      </c>
      <c r="H111" s="31"/>
      <c r="I111" s="13"/>
      <c r="J111" s="13"/>
      <c r="K111" s="13"/>
    </row>
    <row r="112" spans="1:11" x14ac:dyDescent="0.25">
      <c r="A112" s="32" t="s">
        <v>144</v>
      </c>
      <c r="B112" s="15">
        <v>9.0163934426229511E-2</v>
      </c>
      <c r="C112" s="15">
        <v>0.49180327868852458</v>
      </c>
      <c r="D112" s="15">
        <v>0.38934426229508196</v>
      </c>
      <c r="E112" s="15">
        <v>2.8688524590163935E-2</v>
      </c>
      <c r="F112" s="16">
        <v>244</v>
      </c>
      <c r="G112" s="19">
        <v>1891432.4900000007</v>
      </c>
      <c r="H112" s="31"/>
      <c r="I112" s="13"/>
      <c r="J112" s="13"/>
      <c r="K112" s="13"/>
    </row>
    <row r="113" spans="1:11" x14ac:dyDescent="0.25">
      <c r="A113" s="35" t="s">
        <v>145</v>
      </c>
      <c r="B113" s="24">
        <v>5.5865921787709494E-2</v>
      </c>
      <c r="C113" s="24">
        <v>0.48044692737430167</v>
      </c>
      <c r="D113" s="24">
        <v>0.41340782122905029</v>
      </c>
      <c r="E113" s="24">
        <v>5.027932960893855E-2</v>
      </c>
      <c r="F113" s="25">
        <v>179</v>
      </c>
      <c r="G113" s="26">
        <v>2025680.77</v>
      </c>
      <c r="H113" s="31"/>
      <c r="I113" s="13"/>
      <c r="J113" s="13"/>
      <c r="K113" s="13"/>
    </row>
    <row r="114" spans="1:11" x14ac:dyDescent="0.25">
      <c r="A114" s="35" t="s">
        <v>146</v>
      </c>
      <c r="B114" s="24">
        <v>0.11739130434782609</v>
      </c>
      <c r="C114" s="24">
        <v>0.41304347826086957</v>
      </c>
      <c r="D114" s="24">
        <v>0.41304347826086957</v>
      </c>
      <c r="E114" s="24">
        <v>5.6521739130434782E-2</v>
      </c>
      <c r="F114" s="25">
        <v>230</v>
      </c>
      <c r="G114" s="26">
        <v>1844121.1600000006</v>
      </c>
      <c r="H114" s="31"/>
      <c r="I114" s="13"/>
      <c r="J114" s="13"/>
      <c r="K114" s="13"/>
    </row>
    <row r="115" spans="1:11" x14ac:dyDescent="0.25">
      <c r="A115" s="35" t="s">
        <v>147</v>
      </c>
      <c r="B115" s="24">
        <v>6.3829787234042548E-2</v>
      </c>
      <c r="C115" s="24">
        <v>0.55851063829787229</v>
      </c>
      <c r="D115" s="24">
        <v>0.35106382978723405</v>
      </c>
      <c r="E115" s="24">
        <v>2.6595744680851064E-2</v>
      </c>
      <c r="F115" s="25">
        <v>188</v>
      </c>
      <c r="G115" s="26">
        <v>2098249.92</v>
      </c>
      <c r="H115" s="31"/>
      <c r="I115" s="13"/>
      <c r="J115" s="13"/>
      <c r="K115" s="13"/>
    </row>
    <row r="116" spans="1:11" x14ac:dyDescent="0.25">
      <c r="A116" s="35" t="s">
        <v>148</v>
      </c>
      <c r="B116" s="24">
        <v>7.1428571428571425E-2</v>
      </c>
      <c r="C116" s="24">
        <v>0.46666666666666667</v>
      </c>
      <c r="D116" s="24">
        <v>0.41428571428571431</v>
      </c>
      <c r="E116" s="24">
        <v>4.7619047619047616E-2</v>
      </c>
      <c r="F116" s="25">
        <v>210</v>
      </c>
      <c r="G116" s="26">
        <v>2637051.6</v>
      </c>
      <c r="H116" s="31"/>
      <c r="I116" s="13"/>
      <c r="J116" s="13"/>
      <c r="K116" s="13"/>
    </row>
    <row r="117" spans="1:11" x14ac:dyDescent="0.25">
      <c r="A117" s="35" t="s">
        <v>149</v>
      </c>
      <c r="B117" s="24">
        <v>0.12087912087912088</v>
      </c>
      <c r="C117" s="24">
        <v>0.33516483516483514</v>
      </c>
      <c r="D117" s="24">
        <v>0.51648351648351654</v>
      </c>
      <c r="E117" s="24">
        <v>2.7472527472527472E-2</v>
      </c>
      <c r="F117" s="25">
        <v>182</v>
      </c>
      <c r="G117" s="26">
        <v>3177366.29</v>
      </c>
      <c r="H117" s="31"/>
      <c r="I117" s="13"/>
      <c r="J117" s="13"/>
      <c r="K117" s="13"/>
    </row>
    <row r="118" spans="1:11" x14ac:dyDescent="0.25">
      <c r="A118" s="32" t="s">
        <v>150</v>
      </c>
      <c r="B118" s="15">
        <v>8.1730769230769232E-2</v>
      </c>
      <c r="C118" s="15">
        <v>0.46634615384615385</v>
      </c>
      <c r="D118" s="15">
        <v>0.44230769230769229</v>
      </c>
      <c r="E118" s="15">
        <v>9.6153846153846159E-3</v>
      </c>
      <c r="F118" s="16">
        <v>208</v>
      </c>
      <c r="G118" s="26">
        <v>1448627.9600000004</v>
      </c>
      <c r="H118" s="31"/>
      <c r="I118" s="13"/>
      <c r="J118" s="13"/>
      <c r="K118" s="13"/>
    </row>
    <row r="119" spans="1:11" x14ac:dyDescent="0.25">
      <c r="A119" s="35" t="s">
        <v>151</v>
      </c>
      <c r="B119" s="24">
        <v>0.10416666666666667</v>
      </c>
      <c r="C119" s="24">
        <v>0.47916666666666669</v>
      </c>
      <c r="D119" s="24">
        <v>0.41666666666666669</v>
      </c>
      <c r="E119" s="24">
        <v>0</v>
      </c>
      <c r="F119" s="25">
        <v>192</v>
      </c>
      <c r="G119" s="26">
        <v>2089399.52</v>
      </c>
      <c r="H119" s="31"/>
      <c r="I119" s="13"/>
      <c r="J119" s="13"/>
      <c r="K119" s="13"/>
    </row>
    <row r="120" spans="1:11" x14ac:dyDescent="0.25">
      <c r="A120" s="35" t="s">
        <v>152</v>
      </c>
      <c r="B120" s="24">
        <v>0.15263157894736842</v>
      </c>
      <c r="C120" s="24">
        <v>0.48947368421052634</v>
      </c>
      <c r="D120" s="24">
        <v>0.35263157894736841</v>
      </c>
      <c r="E120" s="24">
        <v>5.263157894736842E-3</v>
      </c>
      <c r="F120" s="25">
        <v>190</v>
      </c>
      <c r="G120" s="26">
        <v>3118162.1100000008</v>
      </c>
      <c r="H120" s="31"/>
      <c r="I120" s="13"/>
      <c r="J120" s="13"/>
      <c r="K120" s="13"/>
    </row>
    <row r="121" spans="1:11" x14ac:dyDescent="0.25">
      <c r="A121" s="35" t="s">
        <v>153</v>
      </c>
      <c r="B121" s="24">
        <v>8.8888888888888892E-2</v>
      </c>
      <c r="C121" s="24">
        <v>0.44444444444444442</v>
      </c>
      <c r="D121" s="24">
        <v>0.45</v>
      </c>
      <c r="E121" s="24">
        <v>1.6666666666666666E-2</v>
      </c>
      <c r="F121" s="25">
        <v>180</v>
      </c>
      <c r="G121" s="26">
        <v>2362051.1000000006</v>
      </c>
      <c r="H121" s="31"/>
      <c r="I121" s="13"/>
      <c r="J121" s="13"/>
      <c r="K121" s="13"/>
    </row>
    <row r="122" spans="1:11" x14ac:dyDescent="0.25">
      <c r="A122" s="35" t="s">
        <v>154</v>
      </c>
      <c r="B122" s="24">
        <v>0.116751269035533</v>
      </c>
      <c r="C122" s="24">
        <v>0.54314720812182737</v>
      </c>
      <c r="D122" s="24">
        <v>0.31472081218274112</v>
      </c>
      <c r="E122" s="24">
        <v>2.5380710659898477E-2</v>
      </c>
      <c r="F122" s="25">
        <v>197</v>
      </c>
      <c r="G122" s="26">
        <v>1779808.28</v>
      </c>
      <c r="H122" s="31"/>
      <c r="I122" s="13"/>
      <c r="J122" s="13"/>
      <c r="K122" s="13"/>
    </row>
    <row r="123" spans="1:11" x14ac:dyDescent="0.25">
      <c r="A123" s="35" t="s">
        <v>155</v>
      </c>
      <c r="B123" s="24">
        <v>0.15686274509803921</v>
      </c>
      <c r="C123" s="24">
        <v>0.45490196078431372</v>
      </c>
      <c r="D123" s="24">
        <v>0.36862745098039218</v>
      </c>
      <c r="E123" s="24">
        <v>1.9607843137254902E-2</v>
      </c>
      <c r="F123" s="25">
        <v>255</v>
      </c>
      <c r="G123" s="26">
        <v>4428095.290000001</v>
      </c>
      <c r="H123" s="31"/>
      <c r="I123" s="13"/>
      <c r="J123" s="13"/>
      <c r="K123" s="13"/>
    </row>
    <row r="124" spans="1:11" x14ac:dyDescent="0.25">
      <c r="A124" s="35" t="s">
        <v>156</v>
      </c>
      <c r="B124" s="24">
        <v>0.12222222222222222</v>
      </c>
      <c r="C124" s="24">
        <v>0.25555555555555554</v>
      </c>
      <c r="D124" s="24">
        <v>0.62222222222222223</v>
      </c>
      <c r="E124" s="24">
        <v>0</v>
      </c>
      <c r="F124" s="25">
        <v>180</v>
      </c>
      <c r="G124" s="26">
        <v>950440.72999999986</v>
      </c>
      <c r="H124" s="31"/>
      <c r="I124" s="13"/>
      <c r="J124" s="13"/>
      <c r="K124" s="13"/>
    </row>
    <row r="125" spans="1:11" x14ac:dyDescent="0.25">
      <c r="A125" s="35" t="s">
        <v>157</v>
      </c>
      <c r="B125" s="24">
        <v>0.1875</v>
      </c>
      <c r="C125" s="24">
        <v>0.54166666666666663</v>
      </c>
      <c r="D125" s="24">
        <v>0.2638888888888889</v>
      </c>
      <c r="E125" s="24">
        <v>6.9444444444444441E-3</v>
      </c>
      <c r="F125" s="25">
        <v>144</v>
      </c>
      <c r="G125" s="26">
        <v>4300678.45</v>
      </c>
      <c r="H125" s="31"/>
      <c r="I125" s="13"/>
      <c r="J125" s="13"/>
      <c r="K125" s="13"/>
    </row>
    <row r="126" spans="1:11" x14ac:dyDescent="0.25">
      <c r="A126" s="35" t="s">
        <v>158</v>
      </c>
      <c r="B126" s="24">
        <v>0.2</v>
      </c>
      <c r="C126" s="24">
        <v>0.40689655172413791</v>
      </c>
      <c r="D126" s="24">
        <v>0.35862068965517241</v>
      </c>
      <c r="E126" s="24">
        <v>3.4482758620689655E-2</v>
      </c>
      <c r="F126" s="25">
        <v>145</v>
      </c>
      <c r="G126" s="26">
        <v>1669643.44</v>
      </c>
      <c r="H126" s="31"/>
      <c r="I126" s="13"/>
      <c r="J126" s="13"/>
      <c r="K126" s="13"/>
    </row>
    <row r="127" spans="1:11" x14ac:dyDescent="0.25">
      <c r="A127" s="35" t="s">
        <v>159</v>
      </c>
      <c r="B127" s="24">
        <v>0.32692307692307693</v>
      </c>
      <c r="C127" s="24">
        <v>0.43269230769230771</v>
      </c>
      <c r="D127" s="24">
        <v>0.22115384615384615</v>
      </c>
      <c r="E127" s="24">
        <v>1.9230769230769232E-2</v>
      </c>
      <c r="F127" s="25">
        <v>104</v>
      </c>
      <c r="G127" s="26">
        <v>1110688.0399999998</v>
      </c>
      <c r="H127" s="31"/>
      <c r="I127" s="13"/>
      <c r="J127" s="13"/>
      <c r="K127" s="13"/>
    </row>
    <row r="128" spans="1:11" x14ac:dyDescent="0.25">
      <c r="A128" s="35" t="s">
        <v>160</v>
      </c>
      <c r="B128" s="24">
        <v>0.20689655172413793</v>
      </c>
      <c r="C128" s="24">
        <v>0.44827586206896552</v>
      </c>
      <c r="D128" s="24">
        <v>0.33620689655172414</v>
      </c>
      <c r="E128" s="24">
        <v>8.6206896551724137E-3</v>
      </c>
      <c r="F128" s="25">
        <v>116</v>
      </c>
      <c r="G128" s="26">
        <v>2969194.4599999995</v>
      </c>
      <c r="H128" s="31"/>
      <c r="I128" s="13"/>
      <c r="J128" s="13"/>
      <c r="K128" s="13"/>
    </row>
    <row r="129" spans="1:11" x14ac:dyDescent="0.25">
      <c r="A129" s="35" t="s">
        <v>161</v>
      </c>
      <c r="B129" s="24">
        <v>0.24468085106382978</v>
      </c>
      <c r="C129" s="24">
        <v>0.35106382978723405</v>
      </c>
      <c r="D129" s="24">
        <v>0.35106382978723405</v>
      </c>
      <c r="E129" s="24">
        <v>5.3191489361702128E-2</v>
      </c>
      <c r="F129" s="25">
        <v>94</v>
      </c>
      <c r="G129" s="26">
        <v>2258379.4999999995</v>
      </c>
      <c r="H129" s="31"/>
      <c r="I129" s="13"/>
      <c r="J129" s="13"/>
      <c r="K129" s="13"/>
    </row>
    <row r="130" spans="1:11" x14ac:dyDescent="0.25">
      <c r="A130" s="35" t="s">
        <v>162</v>
      </c>
      <c r="B130" s="24">
        <v>4.5751633986928102E-2</v>
      </c>
      <c r="C130" s="24">
        <v>0.27450980392156865</v>
      </c>
      <c r="D130" s="24">
        <v>0.66013071895424835</v>
      </c>
      <c r="E130" s="24">
        <v>1.9607843137254902E-2</v>
      </c>
      <c r="F130" s="25">
        <v>153</v>
      </c>
      <c r="G130" s="26">
        <v>1698455.6999999995</v>
      </c>
      <c r="H130" s="31"/>
      <c r="I130" s="13"/>
      <c r="J130" s="13"/>
      <c r="K130" s="13"/>
    </row>
    <row r="131" spans="1:11" x14ac:dyDescent="0.25">
      <c r="A131" s="35" t="s">
        <v>163</v>
      </c>
      <c r="B131" s="24">
        <v>2.564102564102564E-2</v>
      </c>
      <c r="C131" s="24">
        <v>0.47863247863247865</v>
      </c>
      <c r="D131" s="24">
        <v>0.45299145299145299</v>
      </c>
      <c r="E131" s="24">
        <v>4.2735042735042736E-2</v>
      </c>
      <c r="F131" s="25">
        <v>117</v>
      </c>
      <c r="G131" s="26">
        <v>1810959.32</v>
      </c>
      <c r="H131" s="31"/>
      <c r="I131" s="13"/>
      <c r="J131" s="13"/>
      <c r="K131" s="13"/>
    </row>
    <row r="132" spans="1:11" x14ac:dyDescent="0.25">
      <c r="A132" s="35" t="s">
        <v>164</v>
      </c>
      <c r="B132" s="24">
        <v>5.7324840764331211E-2</v>
      </c>
      <c r="C132" s="24">
        <v>0.30573248407643311</v>
      </c>
      <c r="D132" s="24">
        <v>0.61783439490445857</v>
      </c>
      <c r="E132" s="24">
        <v>1.9108280254777069E-2</v>
      </c>
      <c r="F132" s="25">
        <v>157</v>
      </c>
      <c r="G132" s="26">
        <v>3320883.58</v>
      </c>
      <c r="H132" s="31"/>
      <c r="I132" s="13"/>
      <c r="J132" s="13"/>
      <c r="K132" s="13"/>
    </row>
    <row r="133" spans="1:11" x14ac:dyDescent="0.25">
      <c r="A133" s="35" t="s">
        <v>165</v>
      </c>
      <c r="B133" s="24">
        <v>0.12820512820512819</v>
      </c>
      <c r="C133" s="24">
        <v>0.51282051282051277</v>
      </c>
      <c r="D133" s="24">
        <v>0.29059829059829062</v>
      </c>
      <c r="E133" s="24">
        <v>6.8376068376068383E-2</v>
      </c>
      <c r="F133" s="25">
        <v>117</v>
      </c>
      <c r="G133" s="26">
        <v>1195025.2199999997</v>
      </c>
      <c r="H133" s="31"/>
      <c r="I133" s="13"/>
      <c r="J133" s="13"/>
      <c r="K133" s="13"/>
    </row>
    <row r="134" spans="1:11" x14ac:dyDescent="0.25">
      <c r="A134" s="35" t="s">
        <v>166</v>
      </c>
      <c r="B134" s="24">
        <v>9.5238095238095233E-2</v>
      </c>
      <c r="C134" s="24">
        <v>0.35238095238095241</v>
      </c>
      <c r="D134" s="24">
        <v>0.52380952380952384</v>
      </c>
      <c r="E134" s="24">
        <v>2.8571428571428571E-2</v>
      </c>
      <c r="F134" s="25">
        <v>105</v>
      </c>
      <c r="G134" s="26">
        <v>2127184.06</v>
      </c>
      <c r="H134" s="31"/>
      <c r="I134" s="13"/>
      <c r="J134" s="13"/>
      <c r="K134" s="13"/>
    </row>
    <row r="135" spans="1:11" x14ac:dyDescent="0.25">
      <c r="A135" s="35" t="s">
        <v>167</v>
      </c>
      <c r="B135" s="24">
        <v>4.3715846994535519E-2</v>
      </c>
      <c r="C135" s="24">
        <v>0.36612021857923499</v>
      </c>
      <c r="D135" s="24">
        <v>0.56284153005464477</v>
      </c>
      <c r="E135" s="24">
        <v>2.7322404371584699E-2</v>
      </c>
      <c r="F135" s="25">
        <v>183</v>
      </c>
      <c r="G135" s="26">
        <v>3763914.2199999997</v>
      </c>
      <c r="H135" s="31"/>
      <c r="I135" s="13"/>
      <c r="J135" s="13"/>
      <c r="K135" s="13"/>
    </row>
    <row r="136" spans="1:11" x14ac:dyDescent="0.25">
      <c r="A136" s="35" t="s">
        <v>168</v>
      </c>
      <c r="B136" s="24">
        <v>4.4117647058823532E-2</v>
      </c>
      <c r="C136" s="24">
        <v>0.27205882352941174</v>
      </c>
      <c r="D136" s="24">
        <v>0.63970588235294112</v>
      </c>
      <c r="E136" s="24">
        <v>4.4117647058823532E-2</v>
      </c>
      <c r="F136" s="25">
        <v>136</v>
      </c>
      <c r="G136" s="26">
        <v>1179452.7599999995</v>
      </c>
      <c r="H136" s="31"/>
      <c r="I136" s="13"/>
      <c r="J136" s="13"/>
      <c r="K136" s="13"/>
    </row>
    <row r="137" spans="1:11" x14ac:dyDescent="0.25">
      <c r="A137" s="35" t="s">
        <v>169</v>
      </c>
      <c r="B137" s="24">
        <v>6.9230769230769235E-2</v>
      </c>
      <c r="C137" s="24">
        <v>0.4</v>
      </c>
      <c r="D137" s="24">
        <v>0.50769230769230766</v>
      </c>
      <c r="E137" s="24">
        <v>2.3076923076923078E-2</v>
      </c>
      <c r="F137" s="25">
        <v>130</v>
      </c>
      <c r="G137" s="26">
        <v>2678891.38</v>
      </c>
      <c r="H137" s="31"/>
      <c r="I137" s="13"/>
      <c r="J137" s="13"/>
      <c r="K137" s="13"/>
    </row>
    <row r="138" spans="1:11" x14ac:dyDescent="0.25">
      <c r="A138" s="35" t="s">
        <v>170</v>
      </c>
      <c r="B138" s="24">
        <v>4.6296296296296294E-2</v>
      </c>
      <c r="C138" s="24">
        <v>0.45370370370370372</v>
      </c>
      <c r="D138" s="24">
        <v>0.46296296296296297</v>
      </c>
      <c r="E138" s="24">
        <v>3.7037037037037035E-2</v>
      </c>
      <c r="F138" s="25">
        <v>108</v>
      </c>
      <c r="G138" s="26">
        <v>1904971.4400000002</v>
      </c>
      <c r="H138" s="31"/>
      <c r="I138" s="13"/>
      <c r="J138" s="13"/>
      <c r="K138" s="13"/>
    </row>
    <row r="139" spans="1:11" x14ac:dyDescent="0.25">
      <c r="A139" s="35" t="s">
        <v>171</v>
      </c>
      <c r="B139" s="24">
        <v>7.8431372549019607E-2</v>
      </c>
      <c r="C139" s="24">
        <v>0.21568627450980393</v>
      </c>
      <c r="D139" s="24">
        <v>0.68627450980392157</v>
      </c>
      <c r="E139" s="24">
        <v>1.9607843137254902E-2</v>
      </c>
      <c r="F139" s="25">
        <v>102</v>
      </c>
      <c r="G139" s="26">
        <v>895802.22</v>
      </c>
      <c r="H139" s="31"/>
      <c r="I139" s="13"/>
      <c r="J139" s="13"/>
      <c r="K139" s="13"/>
    </row>
    <row r="140" spans="1:11" x14ac:dyDescent="0.25">
      <c r="A140" s="35" t="s">
        <v>172</v>
      </c>
      <c r="B140" s="24">
        <v>2.6086956521739129E-2</v>
      </c>
      <c r="C140" s="24">
        <v>0.27826086956521739</v>
      </c>
      <c r="D140" s="24">
        <v>0.65217391304347827</v>
      </c>
      <c r="E140" s="24">
        <v>4.3478260869565216E-2</v>
      </c>
      <c r="F140" s="25">
        <v>115</v>
      </c>
      <c r="G140" s="26">
        <v>1660902.9400000002</v>
      </c>
      <c r="H140" s="31"/>
      <c r="I140" s="13"/>
      <c r="J140" s="13"/>
      <c r="K140" s="13"/>
    </row>
    <row r="141" spans="1:11" x14ac:dyDescent="0.25">
      <c r="A141" s="35" t="s">
        <v>173</v>
      </c>
      <c r="B141" s="24">
        <v>7.4999999999999997E-2</v>
      </c>
      <c r="C141" s="24">
        <v>0.24166666666666667</v>
      </c>
      <c r="D141" s="24">
        <v>0.6333333333333333</v>
      </c>
      <c r="E141" s="24">
        <v>0.05</v>
      </c>
      <c r="F141" s="25">
        <v>120</v>
      </c>
      <c r="G141" s="26">
        <v>2754076.37</v>
      </c>
      <c r="H141" s="31"/>
      <c r="I141" s="13"/>
      <c r="J141" s="13"/>
      <c r="K141" s="13"/>
    </row>
    <row r="142" spans="1:11" x14ac:dyDescent="0.25">
      <c r="A142" s="49" t="s">
        <v>174</v>
      </c>
      <c r="B142" s="24">
        <v>2.0134228187919462E-2</v>
      </c>
      <c r="C142" s="24">
        <v>0.20805369127516779</v>
      </c>
      <c r="D142" s="24">
        <v>0.71140939597315433</v>
      </c>
      <c r="E142" s="24">
        <v>6.0402684563758392E-2</v>
      </c>
      <c r="F142" s="25">
        <v>149</v>
      </c>
      <c r="G142" s="26">
        <v>2072937.1500000004</v>
      </c>
    </row>
    <row r="143" spans="1:11" x14ac:dyDescent="0.25">
      <c r="A143" s="50" t="s">
        <v>175</v>
      </c>
      <c r="B143" s="51">
        <v>5.7692307692307696E-2</v>
      </c>
      <c r="C143" s="51">
        <v>0.17307692307692307</v>
      </c>
      <c r="D143" s="51">
        <v>0.67948717948717952</v>
      </c>
      <c r="E143" s="51">
        <v>8.9743589743589744E-2</v>
      </c>
      <c r="F143" s="16">
        <v>156</v>
      </c>
      <c r="G143" s="19">
        <v>2302195.0499999998</v>
      </c>
    </row>
    <row r="144" spans="1:11" x14ac:dyDescent="0.25">
      <c r="A144" s="35" t="s">
        <v>176</v>
      </c>
      <c r="B144" s="52">
        <v>0.03</v>
      </c>
      <c r="C144" s="52">
        <v>0.22</v>
      </c>
      <c r="D144" s="52">
        <v>0.69</v>
      </c>
      <c r="E144" s="52">
        <v>0.06</v>
      </c>
      <c r="F144" s="25">
        <v>149</v>
      </c>
      <c r="G144" s="26">
        <v>2880285.5799999996</v>
      </c>
    </row>
    <row r="145" spans="1:7" x14ac:dyDescent="0.25">
      <c r="A145" s="35" t="s">
        <v>177</v>
      </c>
      <c r="B145" s="52">
        <v>0.13223140495867769</v>
      </c>
      <c r="C145" s="52">
        <v>9.9173553719008267E-2</v>
      </c>
      <c r="D145" s="52">
        <v>0.57851239669421484</v>
      </c>
      <c r="E145" s="52">
        <v>0.19008264462809918</v>
      </c>
      <c r="F145" s="25">
        <v>121</v>
      </c>
      <c r="G145" s="26">
        <v>2284220.14</v>
      </c>
    </row>
    <row r="146" spans="1:7" x14ac:dyDescent="0.25">
      <c r="A146" s="35" t="s">
        <v>178</v>
      </c>
      <c r="B146" s="52">
        <v>0.08</v>
      </c>
      <c r="C146" s="52">
        <v>0.21</v>
      </c>
      <c r="D146" s="52">
        <v>0.67</v>
      </c>
      <c r="E146" s="52">
        <v>0.04</v>
      </c>
      <c r="F146" s="25">
        <v>185</v>
      </c>
      <c r="G146" s="26">
        <v>3567746.7299999995</v>
      </c>
    </row>
    <row r="147" spans="1:7" x14ac:dyDescent="0.25">
      <c r="A147" s="50" t="s">
        <v>179</v>
      </c>
      <c r="B147" s="15">
        <v>4.2056074766355138E-2</v>
      </c>
      <c r="C147" s="15">
        <v>0.2102803738317757</v>
      </c>
      <c r="D147" s="15">
        <v>0.7009345794392523</v>
      </c>
      <c r="E147" s="15">
        <v>4.6728971962616821E-2</v>
      </c>
      <c r="F147" s="16">
        <v>214</v>
      </c>
      <c r="G147" s="19">
        <v>3532933.97</v>
      </c>
    </row>
    <row r="148" spans="1:7" x14ac:dyDescent="0.25">
      <c r="A148" s="50" t="s">
        <v>180</v>
      </c>
      <c r="B148" s="51">
        <v>0.06</v>
      </c>
      <c r="C148" s="51">
        <v>0.23</v>
      </c>
      <c r="D148" s="51">
        <v>0.67</v>
      </c>
      <c r="E148" s="51">
        <v>0.05</v>
      </c>
      <c r="F148" s="16">
        <v>228</v>
      </c>
      <c r="G148" s="19">
        <v>1630387.2799999996</v>
      </c>
    </row>
    <row r="149" spans="1:7" x14ac:dyDescent="0.25">
      <c r="A149" s="35" t="s">
        <v>181</v>
      </c>
      <c r="B149" s="52">
        <v>0.1</v>
      </c>
      <c r="C149" s="52">
        <v>0.2</v>
      </c>
      <c r="D149" s="52">
        <v>0.66</v>
      </c>
      <c r="E149" s="52">
        <v>0.04</v>
      </c>
      <c r="F149" s="25">
        <v>162</v>
      </c>
      <c r="G149" s="26">
        <v>1300495.02</v>
      </c>
    </row>
    <row r="150" spans="1:7" ht="15.75" thickBot="1" x14ac:dyDescent="0.3">
      <c r="A150" s="36" t="s">
        <v>182</v>
      </c>
      <c r="B150" s="53">
        <v>0.09</v>
      </c>
      <c r="C150" s="53">
        <v>0.17</v>
      </c>
      <c r="D150" s="53">
        <v>0.71</v>
      </c>
      <c r="E150" s="53">
        <v>0.03</v>
      </c>
      <c r="F150" s="33">
        <v>115</v>
      </c>
      <c r="G150" s="34">
        <v>1517065.47</v>
      </c>
    </row>
    <row r="151" spans="1:7" x14ac:dyDescent="0.25">
      <c r="A151" s="35" t="s">
        <v>183</v>
      </c>
      <c r="B151" s="68">
        <v>0.05</v>
      </c>
      <c r="C151" s="68">
        <v>0.28000000000000003</v>
      </c>
      <c r="D151" s="68">
        <v>0.62</v>
      </c>
      <c r="E151" s="68">
        <v>0.05</v>
      </c>
      <c r="F151" s="25">
        <v>167</v>
      </c>
      <c r="G151" s="69">
        <v>1789797.2999999998</v>
      </c>
    </row>
    <row r="152" spans="1:7" x14ac:dyDescent="0.25">
      <c r="A152" s="35" t="s">
        <v>184</v>
      </c>
      <c r="B152" s="68">
        <v>0.06</v>
      </c>
      <c r="C152" s="68">
        <v>0.39</v>
      </c>
      <c r="D152" s="68">
        <v>0.47</v>
      </c>
      <c r="E152" s="68">
        <v>7.0000000000000007E-2</v>
      </c>
      <c r="F152" s="25">
        <v>152</v>
      </c>
      <c r="G152" s="69">
        <v>1111291.5699999998</v>
      </c>
    </row>
    <row r="153" spans="1:7" x14ac:dyDescent="0.25">
      <c r="A153" s="35" t="s">
        <v>185</v>
      </c>
      <c r="B153" s="68">
        <v>9.8484848484848481E-2</v>
      </c>
      <c r="C153" s="68">
        <v>0.31818181818181818</v>
      </c>
      <c r="D153" s="68">
        <v>0.53030303030303028</v>
      </c>
      <c r="E153" s="68">
        <v>5.3030303030303032E-2</v>
      </c>
      <c r="F153" s="25">
        <v>132</v>
      </c>
      <c r="G153" s="69">
        <v>1795098.3800000001</v>
      </c>
    </row>
    <row r="154" spans="1:7" x14ac:dyDescent="0.25">
      <c r="A154" s="54"/>
      <c r="B154" s="55"/>
      <c r="C154" s="55"/>
      <c r="D154" s="55"/>
      <c r="E154" s="55"/>
      <c r="F154" s="56"/>
      <c r="G154" s="57"/>
    </row>
    <row r="155" spans="1:7" x14ac:dyDescent="0.25">
      <c r="A155" s="58"/>
      <c r="B155" s="58"/>
      <c r="C155" s="58"/>
      <c r="D155" s="58"/>
      <c r="E155" s="58"/>
      <c r="F155" s="58"/>
      <c r="G155" s="58"/>
    </row>
    <row r="156" spans="1:7" x14ac:dyDescent="0.25">
      <c r="A156" t="s">
        <v>186</v>
      </c>
    </row>
    <row r="157" spans="1:7" x14ac:dyDescent="0.25">
      <c r="A157" t="s">
        <v>187</v>
      </c>
    </row>
    <row r="158" spans="1:7" x14ac:dyDescent="0.25">
      <c r="A158" t="s">
        <v>188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sqref="A1:C1"/>
    </sheetView>
  </sheetViews>
  <sheetFormatPr defaultColWidth="9.140625" defaultRowHeight="15" x14ac:dyDescent="0.25"/>
  <cols>
    <col min="1" max="1" width="25" style="1" customWidth="1"/>
    <col min="2" max="2" width="36.42578125" style="1" customWidth="1"/>
    <col min="3" max="4" width="32.5703125" style="1" customWidth="1"/>
    <col min="5" max="16384" width="9.140625" style="1"/>
  </cols>
  <sheetData>
    <row r="1" spans="1:4" x14ac:dyDescent="0.25">
      <c r="A1" s="38" t="s">
        <v>0</v>
      </c>
      <c r="B1" s="38"/>
      <c r="C1" s="38"/>
    </row>
    <row r="2" spans="1:4" ht="23.25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189</v>
      </c>
      <c r="B3" s="4">
        <v>4.4117647058823532E-2</v>
      </c>
      <c r="C3" s="4">
        <v>0.95588235294117652</v>
      </c>
      <c r="D3" s="5">
        <v>18.087721150684935</v>
      </c>
    </row>
    <row r="4" spans="1:4" x14ac:dyDescent="0.25">
      <c r="A4" s="3" t="s">
        <v>190</v>
      </c>
      <c r="B4" s="4">
        <v>6.9230769230769235E-2</v>
      </c>
      <c r="C4" s="4">
        <v>0.97692307692307689</v>
      </c>
      <c r="D4" s="5">
        <v>83.206532564383565</v>
      </c>
    </row>
    <row r="5" spans="1:4" x14ac:dyDescent="0.25">
      <c r="A5" s="3" t="s">
        <v>191</v>
      </c>
      <c r="B5" s="4">
        <v>4.6296296296296294E-2</v>
      </c>
      <c r="C5" s="4">
        <v>0.96296296296296291</v>
      </c>
      <c r="D5" s="5">
        <v>59.183660367123295</v>
      </c>
    </row>
    <row r="6" spans="1:4" ht="26.25" customHeight="1" x14ac:dyDescent="0.25">
      <c r="A6" s="43" t="s">
        <v>8</v>
      </c>
      <c r="B6" s="6">
        <v>5.3214904195296363E-2</v>
      </c>
      <c r="C6" s="6">
        <v>0.96525613094240548</v>
      </c>
      <c r="D6" s="7">
        <v>160.47791408219177</v>
      </c>
    </row>
    <row r="7" spans="1:4" ht="23.25" x14ac:dyDescent="0.25">
      <c r="A7" s="37" t="s">
        <v>9</v>
      </c>
      <c r="B7" s="37" t="s">
        <v>2</v>
      </c>
      <c r="C7" s="37" t="s">
        <v>3</v>
      </c>
      <c r="D7" s="37" t="s">
        <v>4</v>
      </c>
    </row>
    <row r="8" spans="1:4" x14ac:dyDescent="0.25">
      <c r="A8" s="3" t="s">
        <v>192</v>
      </c>
      <c r="B8" s="4">
        <v>7.8431372549019607E-2</v>
      </c>
      <c r="C8" s="4">
        <v>0.98039215686274506</v>
      </c>
      <c r="D8" s="5">
        <v>199.48191780821918</v>
      </c>
    </row>
    <row r="9" spans="1:4" x14ac:dyDescent="0.25">
      <c r="A9" s="3" t="s">
        <v>193</v>
      </c>
      <c r="B9" s="4">
        <v>2.6086956521739129E-2</v>
      </c>
      <c r="C9" s="4">
        <v>0.95652173913043481</v>
      </c>
      <c r="D9" s="5">
        <v>8.9455460547945211</v>
      </c>
    </row>
    <row r="10" spans="1:4" x14ac:dyDescent="0.25">
      <c r="A10" s="3" t="s">
        <v>194</v>
      </c>
      <c r="B10" s="4">
        <v>7.4999999999999997E-2</v>
      </c>
      <c r="C10" s="4">
        <v>0.95</v>
      </c>
      <c r="D10" s="5">
        <v>14.544461441095891</v>
      </c>
    </row>
    <row r="11" spans="1:4" ht="26.25" customHeight="1" x14ac:dyDescent="0.25">
      <c r="A11" s="43" t="s">
        <v>13</v>
      </c>
      <c r="B11" s="6">
        <v>5.9839443023586243E-2</v>
      </c>
      <c r="C11" s="6">
        <v>0.96230463199772664</v>
      </c>
      <c r="D11" s="7">
        <v>222.97192530410962</v>
      </c>
    </row>
    <row r="12" spans="1:4" ht="23.25" x14ac:dyDescent="0.25">
      <c r="A12" s="37" t="s">
        <v>14</v>
      </c>
      <c r="B12" s="37" t="s">
        <v>2</v>
      </c>
      <c r="C12" s="37" t="s">
        <v>3</v>
      </c>
      <c r="D12" s="37" t="s">
        <v>4</v>
      </c>
    </row>
    <row r="13" spans="1:4" x14ac:dyDescent="0.25">
      <c r="A13" s="8">
        <v>44470</v>
      </c>
      <c r="B13" s="4">
        <v>2.0134228187919462E-2</v>
      </c>
      <c r="C13" s="4">
        <v>0.93959731543624159</v>
      </c>
      <c r="D13" s="5">
        <v>69.908411761643833</v>
      </c>
    </row>
    <row r="14" spans="1:4" x14ac:dyDescent="0.25">
      <c r="A14" s="8">
        <v>44501</v>
      </c>
      <c r="B14" s="4">
        <v>5.7692307692307696E-2</v>
      </c>
      <c r="C14" s="4">
        <v>0.91025641025641024</v>
      </c>
      <c r="D14" s="5">
        <v>247.62583188493147</v>
      </c>
    </row>
    <row r="15" spans="1:4" x14ac:dyDescent="0.25">
      <c r="A15" s="8">
        <v>44531</v>
      </c>
      <c r="B15" s="4">
        <v>3.3557046979865772E-2</v>
      </c>
      <c r="C15" s="4">
        <v>0.93959731543624159</v>
      </c>
      <c r="D15" s="5">
        <v>31.949822761643834</v>
      </c>
    </row>
    <row r="16" spans="1:4" ht="26.25" customHeight="1" x14ac:dyDescent="0.25">
      <c r="A16" s="43" t="s">
        <v>15</v>
      </c>
      <c r="B16" s="6">
        <v>3.712786095336431E-2</v>
      </c>
      <c r="C16" s="6">
        <v>0.9298170137096311</v>
      </c>
      <c r="D16" s="7">
        <v>349.48406640821912</v>
      </c>
    </row>
    <row r="17" spans="1:4" ht="23.25" x14ac:dyDescent="0.25">
      <c r="A17" s="37" t="s">
        <v>16</v>
      </c>
      <c r="B17" s="37" t="s">
        <v>2</v>
      </c>
      <c r="C17" s="37" t="s">
        <v>3</v>
      </c>
      <c r="D17" s="37" t="s">
        <v>4</v>
      </c>
    </row>
    <row r="18" spans="1:4" x14ac:dyDescent="0.25">
      <c r="A18" s="8">
        <v>44562</v>
      </c>
      <c r="B18" s="45">
        <v>0.13223140495867769</v>
      </c>
      <c r="C18" s="45">
        <v>0.80991735537190079</v>
      </c>
      <c r="D18" s="46">
        <v>458.3109153452055</v>
      </c>
    </row>
    <row r="19" spans="1:4" x14ac:dyDescent="0.25">
      <c r="A19" s="8">
        <v>44593</v>
      </c>
      <c r="B19" s="45">
        <v>7.567567567567568E-2</v>
      </c>
      <c r="C19" s="45">
        <v>0.96216216216216222</v>
      </c>
      <c r="D19" s="46">
        <v>204.43265741095891</v>
      </c>
    </row>
    <row r="20" spans="1:4" x14ac:dyDescent="0.25">
      <c r="A20" s="8">
        <v>44621</v>
      </c>
      <c r="B20" s="45">
        <v>4.2452830188679243E-2</v>
      </c>
      <c r="C20" s="45">
        <v>0.95754716981132071</v>
      </c>
      <c r="D20" s="46">
        <v>56.636339917808215</v>
      </c>
    </row>
    <row r="21" spans="1:4" ht="26.25" customHeight="1" x14ac:dyDescent="0.25">
      <c r="A21" s="43" t="s">
        <v>17</v>
      </c>
      <c r="B21" s="47">
        <v>8.345330360767754E-2</v>
      </c>
      <c r="C21" s="47">
        <v>0.90987556244846124</v>
      </c>
      <c r="D21" s="48">
        <v>719.37991267397263</v>
      </c>
    </row>
    <row r="22" spans="1:4" ht="23.25" x14ac:dyDescent="0.25">
      <c r="A22" s="37" t="s">
        <v>18</v>
      </c>
      <c r="B22" s="37" t="s">
        <v>19</v>
      </c>
      <c r="C22" s="37" t="s">
        <v>3</v>
      </c>
      <c r="D22" s="37" t="s">
        <v>4</v>
      </c>
    </row>
    <row r="23" spans="1:4" x14ac:dyDescent="0.25">
      <c r="A23" s="8" t="s">
        <v>195</v>
      </c>
      <c r="B23" s="6">
        <v>5.7040998217468802E-2</v>
      </c>
      <c r="C23" s="6">
        <v>0.94236482471776595</v>
      </c>
      <c r="D23" s="7">
        <v>1452.3138184684933</v>
      </c>
    </row>
    <row r="24" spans="1:4" x14ac:dyDescent="0.25">
      <c r="A24" s="39" t="s">
        <v>196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c894c9-2840-4fbe-80ed-4cbbfb3c92a3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CE42A5D48F1459BE727F98BD6665C" ma:contentTypeVersion="16" ma:contentTypeDescription="Create a new document." ma:contentTypeScope="" ma:versionID="7a0d44d69352a4815a3c1661dabb89b0">
  <xsd:schema xmlns:xsd="http://www.w3.org/2001/XMLSchema" xmlns:xs="http://www.w3.org/2001/XMLSchema" xmlns:p="http://schemas.microsoft.com/office/2006/metadata/properties" xmlns:ns2="20c894c9-2840-4fbe-80ed-4cbbfb3c92a3" xmlns:ns3="3e96f758-8499-4879-bd45-53f615bdaaaf" xmlns:ns4="0eb656aa-4e79-4e95-9076-bc119a23e0cc" targetNamespace="http://schemas.microsoft.com/office/2006/metadata/properties" ma:root="true" ma:fieldsID="e3f9e4d9d3c366098ad459cff78d9389" ns2:_="" ns3:_="" ns4:_="">
    <xsd:import namespace="20c894c9-2840-4fbe-80ed-4cbbfb3c92a3"/>
    <xsd:import namespace="3e96f758-8499-4879-bd45-53f615bdaaaf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894c9-2840-4fbe-80ed-4cbbfb3c9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6f758-8499-4879-bd45-53f615bda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8ff7278-976d-495a-b906-fb8b84cdcaf1}" ma:internalName="TaxCatchAll" ma:showField="CatchAllData" ma:web="3e96f758-8499-4879-bd45-53f615bda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7A054-7554-4CB1-9573-D69489CA4896}">
  <ds:schemaRefs>
    <ds:schemaRef ds:uri="http://schemas.microsoft.com/office/2006/metadata/properties"/>
    <ds:schemaRef ds:uri="http://purl.org/dc/dcmitype/"/>
    <ds:schemaRef ds:uri="3e96f758-8499-4879-bd45-53f615bdaa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eb656aa-4e79-4e95-9076-bc119a23e0cc"/>
    <ds:schemaRef ds:uri="20c894c9-2840-4fbe-80ed-4cbbfb3c92a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43B99A-C9B5-404E-A207-39A0ABA68B73}"/>
</file>

<file path=customXml/itemProps3.xml><?xml version="1.0" encoding="utf-8"?>
<ds:datastoreItem xmlns:ds="http://schemas.openxmlformats.org/officeDocument/2006/customXml" ds:itemID="{C290F97B-BAAC-453F-B40E-2626793E8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to 2026</vt:lpstr>
      <vt:lpstr>2024 to 2025</vt:lpstr>
      <vt:lpstr>2023 to 2024</vt:lpstr>
      <vt:lpstr>2022 to 2023</vt:lpstr>
      <vt:lpstr>Up to June 22</vt:lpstr>
      <vt:lpstr>2021 to 2022</vt:lpstr>
    </vt:vector>
  </TitlesOfParts>
  <Manager/>
  <Company>NICE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Bedford</dc:creator>
  <cp:keywords/>
  <dc:description/>
  <cp:lastModifiedBy>Michelle Howard</cp:lastModifiedBy>
  <cp:revision/>
  <dcterms:created xsi:type="dcterms:W3CDTF">2018-07-06T10:59:17Z</dcterms:created>
  <dcterms:modified xsi:type="dcterms:W3CDTF">2026-05-07T15:12:47Z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2023-05-23T07:47:04Z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4cf07157-aa47-4dac-81c6-45a3d49b798f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0x0101008CACE42A5D48F1459BE727F98BD6665C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